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120" yWindow="45" windowWidth="9720" windowHeight="7320"/>
  </bookViews>
  <sheets>
    <sheet name="IBF-RECHNER-NACH-HULL" sheetId="3" r:id="rId1"/>
    <sheet name="Tabelle1" sheetId="4" r:id="rId2"/>
  </sheets>
  <definedNames>
    <definedName name="_S">#REF!</definedName>
    <definedName name="CouponRate">#REF!</definedName>
    <definedName name="DivYield">#REF!</definedName>
    <definedName name="dt">#REF!</definedName>
    <definedName name="FaceValue">#REF!</definedName>
    <definedName name="IntRate">#REF!</definedName>
    <definedName name="j">#REF!</definedName>
    <definedName name="n">#REF!</definedName>
    <definedName name="p">#REF!</definedName>
    <definedName name="T">#REF!</definedName>
    <definedName name="u">#REF!</definedName>
    <definedName name="vol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AL39" i="3" l="1"/>
  <c r="AK39" i="3" s="1"/>
  <c r="J7" i="3"/>
  <c r="H7" i="3" l="1"/>
  <c r="AW39" i="3"/>
  <c r="H9" i="3" l="1"/>
  <c r="L7" i="3"/>
  <c r="H12" i="3" s="1"/>
  <c r="H8" i="3" l="1"/>
  <c r="H13" i="3"/>
  <c r="H10" i="3"/>
  <c r="CC39" i="3"/>
  <c r="BT39" i="3"/>
  <c r="BT40" i="3" s="1"/>
  <c r="BT41" i="3" s="1"/>
  <c r="BT42" i="3" s="1"/>
  <c r="BT43" i="3" s="1"/>
  <c r="BT44" i="3" s="1"/>
  <c r="BT45" i="3" s="1"/>
  <c r="BT46" i="3" s="1"/>
  <c r="BT47" i="3" s="1"/>
  <c r="BT48" i="3" s="1"/>
  <c r="BT49" i="3" s="1"/>
  <c r="BT50" i="3" s="1"/>
  <c r="BT51" i="3" s="1"/>
  <c r="BT52" i="3" s="1"/>
  <c r="BT53" i="3" s="1"/>
  <c r="BT54" i="3" s="1"/>
  <c r="BT55" i="3" s="1"/>
  <c r="BT56" i="3" s="1"/>
  <c r="BT57" i="3" s="1"/>
  <c r="BT58" i="3" s="1"/>
  <c r="BT59" i="3" s="1"/>
  <c r="BT60" i="3" s="1"/>
  <c r="BT61" i="3" s="1"/>
  <c r="BT62" i="3" s="1"/>
  <c r="BT63" i="3" s="1"/>
  <c r="BT64" i="3" s="1"/>
  <c r="BT65" i="3" s="1"/>
  <c r="BT66" i="3" s="1"/>
  <c r="BT67" i="3" s="1"/>
  <c r="BT68" i="3" s="1"/>
  <c r="BT69" i="3" s="1"/>
  <c r="BT70" i="3" s="1"/>
  <c r="BT71" i="3" s="1"/>
  <c r="BT72" i="3" s="1"/>
  <c r="BT73" i="3" s="1"/>
  <c r="BT74" i="3" s="1"/>
  <c r="BT75" i="3" s="1"/>
  <c r="BT76" i="3" s="1"/>
  <c r="BT77" i="3" s="1"/>
  <c r="BT78" i="3" s="1"/>
  <c r="BT79" i="3" s="1"/>
  <c r="BT80" i="3" s="1"/>
  <c r="BT81" i="3" s="1"/>
  <c r="BT82" i="3" s="1"/>
  <c r="BT83" i="3" s="1"/>
  <c r="BT84" i="3" s="1"/>
  <c r="BT85" i="3" s="1"/>
  <c r="BT86" i="3" s="1"/>
  <c r="BT87" i="3" s="1"/>
  <c r="BT88" i="3" s="1"/>
  <c r="BT89" i="3" s="1"/>
  <c r="BT90" i="3" s="1"/>
  <c r="BT91" i="3" s="1"/>
  <c r="BT92" i="3" s="1"/>
  <c r="BT93" i="3" s="1"/>
  <c r="BT94" i="3" s="1"/>
  <c r="BT95" i="3" s="1"/>
  <c r="BT96" i="3" s="1"/>
  <c r="BT97" i="3" s="1"/>
  <c r="BT98" i="3" s="1"/>
  <c r="BT99" i="3" s="1"/>
  <c r="BT100" i="3" s="1"/>
  <c r="BT101" i="3" s="1"/>
  <c r="BT102" i="3" s="1"/>
  <c r="BT103" i="3" s="1"/>
  <c r="BT104" i="3" s="1"/>
  <c r="BT105" i="3" s="1"/>
  <c r="BT106" i="3" s="1"/>
  <c r="BT107" i="3" s="1"/>
  <c r="BT108" i="3" s="1"/>
  <c r="BT109" i="3" s="1"/>
  <c r="BT110" i="3" s="1"/>
  <c r="BT111" i="3" s="1"/>
  <c r="BT112" i="3" s="1"/>
  <c r="BT113" i="3" s="1"/>
  <c r="BT114" i="3" s="1"/>
  <c r="BT115" i="3" s="1"/>
  <c r="BT116" i="3" s="1"/>
  <c r="BT117" i="3" s="1"/>
  <c r="BT118" i="3" s="1"/>
  <c r="BT119" i="3" s="1"/>
  <c r="BJ39" i="3"/>
  <c r="AY39" i="3"/>
  <c r="AR39" i="3"/>
  <c r="AR40" i="3" s="1"/>
  <c r="AR41" i="3" s="1"/>
  <c r="AR42" i="3" s="1"/>
  <c r="AR43" i="3" s="1"/>
  <c r="AR44" i="3" s="1"/>
  <c r="AR45" i="3" s="1"/>
  <c r="AR46" i="3" s="1"/>
  <c r="AR47" i="3" s="1"/>
  <c r="AR48" i="3" s="1"/>
  <c r="AR49" i="3" s="1"/>
  <c r="AR50" i="3" s="1"/>
  <c r="AR51" i="3" s="1"/>
  <c r="AR52" i="3" s="1"/>
  <c r="AR53" i="3" s="1"/>
  <c r="AR54" i="3" s="1"/>
  <c r="AR55" i="3" s="1"/>
  <c r="AR56" i="3" s="1"/>
  <c r="AR57" i="3" s="1"/>
  <c r="AR58" i="3" s="1"/>
  <c r="AR59" i="3" s="1"/>
  <c r="AR60" i="3" s="1"/>
  <c r="AR61" i="3" s="1"/>
  <c r="AR62" i="3" s="1"/>
  <c r="AR63" i="3" s="1"/>
  <c r="AR64" i="3" s="1"/>
  <c r="AR65" i="3" s="1"/>
  <c r="AR66" i="3" s="1"/>
  <c r="AR67" i="3" s="1"/>
  <c r="AR68" i="3" s="1"/>
  <c r="AR69" i="3" s="1"/>
  <c r="AR70" i="3" s="1"/>
  <c r="AR71" i="3" s="1"/>
  <c r="AR72" i="3" s="1"/>
  <c r="AR73" i="3" s="1"/>
  <c r="AR74" i="3" s="1"/>
  <c r="AR75" i="3" s="1"/>
  <c r="AR76" i="3" s="1"/>
  <c r="AR77" i="3" s="1"/>
  <c r="AR78" i="3" s="1"/>
  <c r="AR79" i="3" s="1"/>
  <c r="AR80" i="3" s="1"/>
  <c r="AR81" i="3" s="1"/>
  <c r="AR82" i="3" s="1"/>
  <c r="AR83" i="3" s="1"/>
  <c r="AR84" i="3" s="1"/>
  <c r="AR85" i="3" s="1"/>
  <c r="AR86" i="3" s="1"/>
  <c r="AR87" i="3" s="1"/>
  <c r="AR88" i="3" s="1"/>
  <c r="AR89" i="3" s="1"/>
  <c r="AR90" i="3" s="1"/>
  <c r="AR91" i="3" s="1"/>
  <c r="AR92" i="3" s="1"/>
  <c r="AR93" i="3" s="1"/>
  <c r="AR94" i="3" s="1"/>
  <c r="AR95" i="3" s="1"/>
  <c r="AR96" i="3" s="1"/>
  <c r="AR97" i="3" s="1"/>
  <c r="AR98" i="3" s="1"/>
  <c r="AR99" i="3" s="1"/>
  <c r="AR100" i="3" s="1"/>
  <c r="AR101" i="3" s="1"/>
  <c r="AR102" i="3" s="1"/>
  <c r="AR103" i="3" s="1"/>
  <c r="AR104" i="3" s="1"/>
  <c r="AR105" i="3" s="1"/>
  <c r="AR106" i="3" s="1"/>
  <c r="AR107" i="3" s="1"/>
  <c r="AR108" i="3" s="1"/>
  <c r="AR109" i="3" s="1"/>
  <c r="AR110" i="3" s="1"/>
  <c r="AR111" i="3" s="1"/>
  <c r="AR112" i="3" s="1"/>
  <c r="AR113" i="3" s="1"/>
  <c r="AR114" i="3" s="1"/>
  <c r="AR115" i="3" s="1"/>
  <c r="AR116" i="3" s="1"/>
  <c r="AR117" i="3" s="1"/>
  <c r="AR118" i="3" s="1"/>
  <c r="AR119" i="3" s="1"/>
  <c r="AG39" i="3"/>
  <c r="W39" i="3"/>
  <c r="N39" i="3"/>
  <c r="H39" i="3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C39" i="3"/>
  <c r="L10" i="3" l="1"/>
  <c r="J10" i="3"/>
  <c r="H14" i="3"/>
  <c r="H15" i="3"/>
  <c r="H11" i="3"/>
  <c r="W40" i="3"/>
  <c r="AC39" i="3"/>
  <c r="BJ40" i="3"/>
  <c r="BP39" i="3"/>
  <c r="CC40" i="3"/>
  <c r="CI39" i="3"/>
  <c r="C40" i="3"/>
  <c r="J39" i="3"/>
  <c r="K39" i="3" s="1"/>
  <c r="E39" i="3"/>
  <c r="N40" i="3"/>
  <c r="T39" i="3"/>
  <c r="AG40" i="3"/>
  <c r="BZ39" i="3"/>
  <c r="AP39" i="3"/>
  <c r="AN39" i="3"/>
  <c r="AM39" i="3"/>
  <c r="AO39" i="3"/>
  <c r="AY40" i="3"/>
  <c r="BE39" i="3"/>
  <c r="K25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I32" i="3"/>
  <c r="F39" i="3" l="1"/>
  <c r="D39" i="3" s="1"/>
  <c r="AJ39" i="3"/>
  <c r="AY41" i="3"/>
  <c r="BE40" i="3"/>
  <c r="AG41" i="3"/>
  <c r="BZ40" i="3"/>
  <c r="AM40" i="3"/>
  <c r="N41" i="3"/>
  <c r="T40" i="3"/>
  <c r="C41" i="3"/>
  <c r="J40" i="3"/>
  <c r="K40" i="3" s="1"/>
  <c r="I40" i="3" s="1"/>
  <c r="E40" i="3"/>
  <c r="F40" i="3" s="1"/>
  <c r="CC41" i="3"/>
  <c r="CI40" i="3"/>
  <c r="BJ41" i="3"/>
  <c r="BP40" i="3"/>
  <c r="W41" i="3"/>
  <c r="AC40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8" i="3"/>
  <c r="BL59" i="3"/>
  <c r="BL60" i="3"/>
  <c r="BL61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L101" i="3"/>
  <c r="BL102" i="3"/>
  <c r="BL103" i="3"/>
  <c r="BL104" i="3"/>
  <c r="BL105" i="3"/>
  <c r="BL106" i="3"/>
  <c r="BL107" i="3"/>
  <c r="BL108" i="3"/>
  <c r="BL109" i="3"/>
  <c r="BL110" i="3"/>
  <c r="BL111" i="3"/>
  <c r="BL112" i="3"/>
  <c r="BL113" i="3"/>
  <c r="BL114" i="3"/>
  <c r="BL115" i="3"/>
  <c r="BL116" i="3"/>
  <c r="BL117" i="3"/>
  <c r="BL118" i="3"/>
  <c r="BL119" i="3"/>
  <c r="BM39" i="3"/>
  <c r="BL39" i="3" s="1"/>
  <c r="D40" i="3" l="1"/>
  <c r="W42" i="3"/>
  <c r="AC41" i="3"/>
  <c r="BJ42" i="3"/>
  <c r="BP41" i="3"/>
  <c r="CC42" i="3"/>
  <c r="CI41" i="3"/>
  <c r="C42" i="3"/>
  <c r="J41" i="3"/>
  <c r="K41" i="3" s="1"/>
  <c r="I41" i="3" s="1"/>
  <c r="E41" i="3"/>
  <c r="F41" i="3" s="1"/>
  <c r="N42" i="3"/>
  <c r="T41" i="3"/>
  <c r="AG42" i="3"/>
  <c r="BZ41" i="3"/>
  <c r="AM41" i="3"/>
  <c r="AY42" i="3"/>
  <c r="BE41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V39" i="3"/>
  <c r="I33" i="3"/>
  <c r="D41" i="3" l="1"/>
  <c r="AG43" i="3"/>
  <c r="BZ42" i="3"/>
  <c r="AM42" i="3"/>
  <c r="N43" i="3"/>
  <c r="T42" i="3"/>
  <c r="AY43" i="3"/>
  <c r="BE42" i="3"/>
  <c r="C43" i="3"/>
  <c r="J42" i="3"/>
  <c r="K42" i="3" s="1"/>
  <c r="I42" i="3" s="1"/>
  <c r="E42" i="3"/>
  <c r="F42" i="3" s="1"/>
  <c r="CC43" i="3"/>
  <c r="CI42" i="3"/>
  <c r="BJ43" i="3"/>
  <c r="BP42" i="3"/>
  <c r="W43" i="3"/>
  <c r="AC42" i="3"/>
  <c r="AV119" i="3"/>
  <c r="AV117" i="3"/>
  <c r="AV115" i="3"/>
  <c r="AV113" i="3"/>
  <c r="AV111" i="3"/>
  <c r="AV109" i="3"/>
  <c r="AV107" i="3"/>
  <c r="AV105" i="3"/>
  <c r="AV103" i="3"/>
  <c r="AV101" i="3"/>
  <c r="AV99" i="3"/>
  <c r="AV97" i="3"/>
  <c r="AV95" i="3"/>
  <c r="AV93" i="3"/>
  <c r="AV91" i="3"/>
  <c r="AV89" i="3"/>
  <c r="AV87" i="3"/>
  <c r="AV85" i="3"/>
  <c r="AV83" i="3"/>
  <c r="AV81" i="3"/>
  <c r="AV79" i="3"/>
  <c r="AV77" i="3"/>
  <c r="AV75" i="3"/>
  <c r="AV73" i="3"/>
  <c r="AV71" i="3"/>
  <c r="AV69" i="3"/>
  <c r="AV67" i="3"/>
  <c r="AV65" i="3"/>
  <c r="AV63" i="3"/>
  <c r="AV61" i="3"/>
  <c r="AV59" i="3"/>
  <c r="AV55" i="3"/>
  <c r="AV53" i="3"/>
  <c r="AV51" i="3"/>
  <c r="AV49" i="3"/>
  <c r="AV47" i="3"/>
  <c r="AV45" i="3"/>
  <c r="AV43" i="3"/>
  <c r="AV57" i="3"/>
  <c r="AV118" i="3"/>
  <c r="AV116" i="3"/>
  <c r="AV114" i="3"/>
  <c r="AV112" i="3"/>
  <c r="AV110" i="3"/>
  <c r="AV108" i="3"/>
  <c r="AV106" i="3"/>
  <c r="AV104" i="3"/>
  <c r="AV102" i="3"/>
  <c r="AV100" i="3"/>
  <c r="AV98" i="3"/>
  <c r="AV96" i="3"/>
  <c r="AV94" i="3"/>
  <c r="AV92" i="3"/>
  <c r="AV90" i="3"/>
  <c r="AV88" i="3"/>
  <c r="AV86" i="3"/>
  <c r="AV84" i="3"/>
  <c r="AV82" i="3"/>
  <c r="AV80" i="3"/>
  <c r="AV78" i="3"/>
  <c r="AV76" i="3"/>
  <c r="AV74" i="3"/>
  <c r="AV72" i="3"/>
  <c r="AV70" i="3"/>
  <c r="AV68" i="3"/>
  <c r="AV66" i="3"/>
  <c r="AV64" i="3"/>
  <c r="AV62" i="3"/>
  <c r="AV60" i="3"/>
  <c r="AV58" i="3"/>
  <c r="AV56" i="3"/>
  <c r="AV54" i="3"/>
  <c r="AV52" i="3"/>
  <c r="AV50" i="3"/>
  <c r="AV48" i="3"/>
  <c r="AV46" i="3"/>
  <c r="AV44" i="3"/>
  <c r="AV42" i="3"/>
  <c r="AV40" i="3"/>
  <c r="AV41" i="3"/>
  <c r="AG44" i="3" l="1"/>
  <c r="AM43" i="3"/>
  <c r="BZ43" i="3"/>
  <c r="W44" i="3"/>
  <c r="AC43" i="3"/>
  <c r="BJ44" i="3"/>
  <c r="BP43" i="3"/>
  <c r="CC44" i="3"/>
  <c r="CI43" i="3"/>
  <c r="D42" i="3"/>
  <c r="C44" i="3"/>
  <c r="J43" i="3"/>
  <c r="K43" i="3" s="1"/>
  <c r="I43" i="3" s="1"/>
  <c r="AL43" i="3" s="1"/>
  <c r="E43" i="3"/>
  <c r="F43" i="3" s="1"/>
  <c r="AY44" i="3"/>
  <c r="BE43" i="3"/>
  <c r="N44" i="3"/>
  <c r="T43" i="3"/>
  <c r="AL42" i="3"/>
  <c r="AL40" i="3"/>
  <c r="AL41" i="3"/>
  <c r="D43" i="3" l="1"/>
  <c r="BB43" i="3" s="1"/>
  <c r="BA43" i="3" s="1"/>
  <c r="CC45" i="3"/>
  <c r="CI44" i="3"/>
  <c r="BJ45" i="3"/>
  <c r="BP44" i="3"/>
  <c r="W45" i="3"/>
  <c r="AC44" i="3"/>
  <c r="N45" i="3"/>
  <c r="T44" i="3"/>
  <c r="AY45" i="3"/>
  <c r="BE44" i="3"/>
  <c r="C45" i="3"/>
  <c r="J44" i="3"/>
  <c r="K44" i="3" s="1"/>
  <c r="I44" i="3" s="1"/>
  <c r="AL44" i="3" s="1"/>
  <c r="AK44" i="3" s="1"/>
  <c r="E44" i="3"/>
  <c r="F44" i="3" s="1"/>
  <c r="AG45" i="3"/>
  <c r="BZ44" i="3"/>
  <c r="AM44" i="3"/>
  <c r="BB40" i="3"/>
  <c r="BA40" i="3" s="1"/>
  <c r="BB41" i="3"/>
  <c r="BA41" i="3" s="1"/>
  <c r="BB42" i="3"/>
  <c r="BA42" i="3" s="1"/>
  <c r="AK41" i="3"/>
  <c r="AK40" i="3"/>
  <c r="AK43" i="3"/>
  <c r="AK42" i="3"/>
  <c r="D44" i="3" l="1"/>
  <c r="BB44" i="3" s="1"/>
  <c r="BA44" i="3" s="1"/>
  <c r="AG46" i="3"/>
  <c r="CJ46" i="3" s="1"/>
  <c r="BZ45" i="3"/>
  <c r="AM45" i="3"/>
  <c r="C46" i="3"/>
  <c r="J45" i="3"/>
  <c r="K45" i="3" s="1"/>
  <c r="I45" i="3" s="1"/>
  <c r="AL45" i="3" s="1"/>
  <c r="AK45" i="3" s="1"/>
  <c r="E45" i="3"/>
  <c r="F45" i="3" s="1"/>
  <c r="AY46" i="3"/>
  <c r="BH46" i="3" s="1"/>
  <c r="BE45" i="3"/>
  <c r="N46" i="3"/>
  <c r="U46" i="3" s="1"/>
  <c r="T45" i="3"/>
  <c r="W46" i="3"/>
  <c r="AE46" i="3" s="1"/>
  <c r="AC45" i="3"/>
  <c r="BJ46" i="3"/>
  <c r="BP45" i="3"/>
  <c r="CC46" i="3"/>
  <c r="CK46" i="3" s="1"/>
  <c r="CI45" i="3"/>
  <c r="CK41" i="3"/>
  <c r="CK43" i="3"/>
  <c r="CK45" i="3"/>
  <c r="CK40" i="3"/>
  <c r="CK44" i="3"/>
  <c r="CK39" i="3"/>
  <c r="CK42" i="3"/>
  <c r="CJ39" i="3"/>
  <c r="CJ45" i="3"/>
  <c r="CJ43" i="3"/>
  <c r="CJ41" i="3"/>
  <c r="BR41" i="3"/>
  <c r="BR43" i="3"/>
  <c r="BR45" i="3"/>
  <c r="CJ44" i="3"/>
  <c r="CJ42" i="3"/>
  <c r="CJ40" i="3"/>
  <c r="BR40" i="3"/>
  <c r="BR42" i="3"/>
  <c r="BR44" i="3"/>
  <c r="BR46" i="3"/>
  <c r="BR39" i="3"/>
  <c r="BQ41" i="3"/>
  <c r="BQ43" i="3"/>
  <c r="BQ45" i="3"/>
  <c r="BQ42" i="3"/>
  <c r="BQ46" i="3"/>
  <c r="BQ39" i="3"/>
  <c r="BQ40" i="3"/>
  <c r="BQ44" i="3"/>
  <c r="CA46" i="3"/>
  <c r="CA44" i="3"/>
  <c r="BY44" i="3" s="1"/>
  <c r="BX44" i="3" s="1"/>
  <c r="CA42" i="3"/>
  <c r="BY42" i="3" s="1"/>
  <c r="BX42" i="3" s="1"/>
  <c r="CA40" i="3"/>
  <c r="BY40" i="3" s="1"/>
  <c r="BX40" i="3" s="1"/>
  <c r="CA45" i="3"/>
  <c r="CA43" i="3"/>
  <c r="BY43" i="3" s="1"/>
  <c r="BX43" i="3" s="1"/>
  <c r="CA41" i="3"/>
  <c r="BY41" i="3" s="1"/>
  <c r="BX41" i="3" s="1"/>
  <c r="CA39" i="3"/>
  <c r="BY39" i="3" s="1"/>
  <c r="BH40" i="3"/>
  <c r="BH42" i="3"/>
  <c r="BH44" i="3"/>
  <c r="BH41" i="3"/>
  <c r="BH43" i="3"/>
  <c r="BH45" i="3"/>
  <c r="BG40" i="3"/>
  <c r="BG42" i="3"/>
  <c r="BG44" i="3"/>
  <c r="BG41" i="3"/>
  <c r="BG45" i="3"/>
  <c r="BG39" i="3"/>
  <c r="BF41" i="3"/>
  <c r="BF43" i="3"/>
  <c r="BF45" i="3"/>
  <c r="BH39" i="3"/>
  <c r="BG43" i="3"/>
  <c r="BF40" i="3"/>
  <c r="BF42" i="3"/>
  <c r="BF44" i="3"/>
  <c r="BF39" i="3"/>
  <c r="U39" i="3"/>
  <c r="Q39" i="3" s="1"/>
  <c r="P39" i="3" s="1"/>
  <c r="AE40" i="3"/>
  <c r="U41" i="3"/>
  <c r="Q41" i="3" s="1"/>
  <c r="P41" i="3" s="1"/>
  <c r="AD40" i="3"/>
  <c r="U42" i="3"/>
  <c r="Q42" i="3" s="1"/>
  <c r="P42" i="3" s="1"/>
  <c r="U44" i="3"/>
  <c r="Q44" i="3" s="1"/>
  <c r="AD41" i="3"/>
  <c r="AD43" i="3"/>
  <c r="AD45" i="3"/>
  <c r="U40" i="3"/>
  <c r="Q40" i="3" s="1"/>
  <c r="P40" i="3" s="1"/>
  <c r="U45" i="3"/>
  <c r="AD42" i="3"/>
  <c r="AE42" i="3"/>
  <c r="AE44" i="3"/>
  <c r="U43" i="3"/>
  <c r="Q43" i="3" s="1"/>
  <c r="P43" i="3" s="1"/>
  <c r="AD44" i="3"/>
  <c r="AE41" i="3"/>
  <c r="AE43" i="3"/>
  <c r="AE45" i="3"/>
  <c r="AE39" i="3"/>
  <c r="AD39" i="3"/>
  <c r="AN40" i="3"/>
  <c r="AP40" i="3"/>
  <c r="AN41" i="3"/>
  <c r="AP41" i="3"/>
  <c r="AN42" i="3"/>
  <c r="AP42" i="3"/>
  <c r="AN43" i="3"/>
  <c r="AP43" i="3"/>
  <c r="AN44" i="3"/>
  <c r="AP44" i="3"/>
  <c r="AN45" i="3"/>
  <c r="AP45" i="3"/>
  <c r="AO40" i="3"/>
  <c r="AO41" i="3"/>
  <c r="AO42" i="3"/>
  <c r="AO43" i="3"/>
  <c r="AO44" i="3"/>
  <c r="AO45" i="3"/>
  <c r="I39" i="3"/>
  <c r="K26" i="3"/>
  <c r="AH39" i="3" l="1"/>
  <c r="AI39" i="3"/>
  <c r="AP46" i="3"/>
  <c r="AD46" i="3"/>
  <c r="AO46" i="3"/>
  <c r="AN46" i="3"/>
  <c r="BF46" i="3"/>
  <c r="BG46" i="3"/>
  <c r="Q45" i="3"/>
  <c r="P44" i="3"/>
  <c r="BD43" i="3"/>
  <c r="BC43" i="3" s="1"/>
  <c r="AZ43" i="3" s="1"/>
  <c r="BY45" i="3"/>
  <c r="BX45" i="3" s="1"/>
  <c r="CF40" i="3"/>
  <c r="CE40" i="3" s="1"/>
  <c r="AB39" i="3"/>
  <c r="S39" i="3" s="1"/>
  <c r="R39" i="3" s="1"/>
  <c r="O39" i="3" s="1"/>
  <c r="CF42" i="3"/>
  <c r="BW42" i="3" s="1"/>
  <c r="BV42" i="3" s="1"/>
  <c r="BU42" i="3" s="1"/>
  <c r="CC47" i="3"/>
  <c r="CI46" i="3"/>
  <c r="CF46" i="3" s="1"/>
  <c r="BJ47" i="3"/>
  <c r="BP46" i="3"/>
  <c r="W47" i="3"/>
  <c r="AC46" i="3"/>
  <c r="N47" i="3"/>
  <c r="T46" i="3"/>
  <c r="Q46" i="3" s="1"/>
  <c r="AY47" i="3"/>
  <c r="BE46" i="3"/>
  <c r="D45" i="3"/>
  <c r="BB45" i="3" s="1"/>
  <c r="BA45" i="3" s="1"/>
  <c r="C47" i="3"/>
  <c r="J46" i="3"/>
  <c r="K46" i="3" s="1"/>
  <c r="I46" i="3" s="1"/>
  <c r="AL46" i="3" s="1"/>
  <c r="AK46" i="3" s="1"/>
  <c r="E46" i="3"/>
  <c r="F46" i="3" s="1"/>
  <c r="AG47" i="3"/>
  <c r="BZ46" i="3"/>
  <c r="BY46" i="3" s="1"/>
  <c r="AM46" i="3"/>
  <c r="CF44" i="3"/>
  <c r="CE44" i="3" s="1"/>
  <c r="BX39" i="3"/>
  <c r="CF41" i="3"/>
  <c r="BW41" i="3" s="1"/>
  <c r="BV41" i="3" s="1"/>
  <c r="BU41" i="3" s="1"/>
  <c r="CF45" i="3"/>
  <c r="BW45" i="3" s="1"/>
  <c r="BV45" i="3" s="1"/>
  <c r="BU45" i="3" s="1"/>
  <c r="CF43" i="3"/>
  <c r="BW43" i="3" s="1"/>
  <c r="BV43" i="3" s="1"/>
  <c r="BU43" i="3" s="1"/>
  <c r="L29" i="3"/>
  <c r="L25" i="3"/>
  <c r="L26" i="3" s="1"/>
  <c r="H22" i="3"/>
  <c r="K29" i="3"/>
  <c r="I22" i="3"/>
  <c r="CF39" i="3"/>
  <c r="CH39" i="3"/>
  <c r="CG39" i="3" s="1"/>
  <c r="H32" i="3"/>
  <c r="CH45" i="3"/>
  <c r="CG45" i="3" s="1"/>
  <c r="CH43" i="3"/>
  <c r="CG43" i="3" s="1"/>
  <c r="CH40" i="3"/>
  <c r="CG40" i="3" s="1"/>
  <c r="CH44" i="3"/>
  <c r="CG44" i="3" s="1"/>
  <c r="CH41" i="3"/>
  <c r="CG41" i="3" s="1"/>
  <c r="CH42" i="3"/>
  <c r="CG42" i="3" s="1"/>
  <c r="BD45" i="3"/>
  <c r="BD44" i="3"/>
  <c r="BC44" i="3" s="1"/>
  <c r="BD40" i="3"/>
  <c r="BC40" i="3" s="1"/>
  <c r="BD39" i="3"/>
  <c r="BD41" i="3"/>
  <c r="BC41" i="3" s="1"/>
  <c r="BD42" i="3"/>
  <c r="BC42" i="3" s="1"/>
  <c r="AB44" i="3"/>
  <c r="S44" i="3" s="1"/>
  <c r="R44" i="3" s="1"/>
  <c r="AB40" i="3"/>
  <c r="S40" i="3" s="1"/>
  <c r="R40" i="3" s="1"/>
  <c r="AB42" i="3"/>
  <c r="S42" i="3" s="1"/>
  <c r="R42" i="3" s="1"/>
  <c r="AB43" i="3"/>
  <c r="S43" i="3" s="1"/>
  <c r="R43" i="3" s="1"/>
  <c r="AB45" i="3"/>
  <c r="AB41" i="3"/>
  <c r="S41" i="3" s="1"/>
  <c r="R41" i="3" s="1"/>
  <c r="AJ44" i="3"/>
  <c r="AJ42" i="3"/>
  <c r="AJ40" i="3"/>
  <c r="AJ45" i="3"/>
  <c r="AJ43" i="3"/>
  <c r="AJ41" i="3"/>
  <c r="J14" i="3"/>
  <c r="BB39" i="3"/>
  <c r="J11" i="3"/>
  <c r="C18" i="3" s="1"/>
  <c r="AI41" i="3" l="1"/>
  <c r="AH41" i="3" s="1"/>
  <c r="AI45" i="3"/>
  <c r="AH45" i="3" s="1"/>
  <c r="AI43" i="3"/>
  <c r="AI40" i="3"/>
  <c r="AH40" i="3" s="1"/>
  <c r="AI44" i="3"/>
  <c r="AH44" i="3" s="1"/>
  <c r="AU39" i="3"/>
  <c r="AT39" i="3" s="1"/>
  <c r="AS39" i="3" s="1"/>
  <c r="AI42" i="3"/>
  <c r="AB46" i="3"/>
  <c r="AA46" i="3" s="1"/>
  <c r="BD46" i="3"/>
  <c r="AJ46" i="3"/>
  <c r="P45" i="3"/>
  <c r="BC45" i="3"/>
  <c r="AZ45" i="3" s="1"/>
  <c r="CE42" i="3"/>
  <c r="CD42" i="3" s="1"/>
  <c r="BW40" i="3"/>
  <c r="BV40" i="3" s="1"/>
  <c r="BU40" i="3" s="1"/>
  <c r="S45" i="3"/>
  <c r="R45" i="3" s="1"/>
  <c r="BO43" i="3"/>
  <c r="BN43" i="3" s="1"/>
  <c r="BK43" i="3" s="1"/>
  <c r="BX46" i="3"/>
  <c r="CH46" i="3"/>
  <c r="CG46" i="3" s="1"/>
  <c r="D46" i="3"/>
  <c r="BB46" i="3" s="1"/>
  <c r="BA46" i="3" s="1"/>
  <c r="BW46" i="3"/>
  <c r="BV46" i="3" s="1"/>
  <c r="AY48" i="3"/>
  <c r="BE47" i="3"/>
  <c r="BH47" i="3"/>
  <c r="BF47" i="3"/>
  <c r="BG47" i="3"/>
  <c r="N48" i="3"/>
  <c r="T47" i="3"/>
  <c r="U47" i="3"/>
  <c r="W48" i="3"/>
  <c r="AC47" i="3"/>
  <c r="AD47" i="3"/>
  <c r="AE47" i="3"/>
  <c r="BJ48" i="3"/>
  <c r="BP47" i="3"/>
  <c r="BR47" i="3"/>
  <c r="BQ47" i="3"/>
  <c r="CC48" i="3"/>
  <c r="CI47" i="3"/>
  <c r="CK47" i="3"/>
  <c r="AG48" i="3"/>
  <c r="AM47" i="3"/>
  <c r="BZ47" i="3"/>
  <c r="CJ47" i="3"/>
  <c r="CA47" i="3"/>
  <c r="AP47" i="3"/>
  <c r="AN47" i="3"/>
  <c r="AO47" i="3"/>
  <c r="C48" i="3"/>
  <c r="J47" i="3"/>
  <c r="K47" i="3" s="1"/>
  <c r="I47" i="3" s="1"/>
  <c r="AL47" i="3" s="1"/>
  <c r="AK47" i="3" s="1"/>
  <c r="E47" i="3"/>
  <c r="F47" i="3" s="1"/>
  <c r="CE43" i="3"/>
  <c r="CD43" i="3" s="1"/>
  <c r="BW44" i="3"/>
  <c r="BV44" i="3" s="1"/>
  <c r="BU44" i="3" s="1"/>
  <c r="CE41" i="3"/>
  <c r="CD41" i="3" s="1"/>
  <c r="BC39" i="3"/>
  <c r="CD44" i="3"/>
  <c r="BW39" i="3"/>
  <c r="BV39" i="3" s="1"/>
  <c r="BU39" i="3" s="1"/>
  <c r="CE39" i="3"/>
  <c r="CD39" i="3" s="1"/>
  <c r="CD40" i="3"/>
  <c r="BA39" i="3"/>
  <c r="CE45" i="3"/>
  <c r="CD45" i="3" s="1"/>
  <c r="CE46" i="3"/>
  <c r="AZ42" i="3"/>
  <c r="BO42" i="3"/>
  <c r="BN42" i="3" s="1"/>
  <c r="BK42" i="3" s="1"/>
  <c r="AZ41" i="3"/>
  <c r="BO41" i="3"/>
  <c r="BN41" i="3" s="1"/>
  <c r="BK41" i="3" s="1"/>
  <c r="AZ40" i="3"/>
  <c r="BO40" i="3"/>
  <c r="BN40" i="3" s="1"/>
  <c r="BK40" i="3" s="1"/>
  <c r="BO45" i="3"/>
  <c r="BN45" i="3" s="1"/>
  <c r="BK45" i="3" s="1"/>
  <c r="BO39" i="3"/>
  <c r="BN39" i="3" s="1"/>
  <c r="BK39" i="3" s="1"/>
  <c r="AZ44" i="3"/>
  <c r="BO44" i="3"/>
  <c r="BN44" i="3" s="1"/>
  <c r="BK44" i="3" s="1"/>
  <c r="AA40" i="3"/>
  <c r="Z45" i="3"/>
  <c r="AA45" i="3"/>
  <c r="AA39" i="3"/>
  <c r="Z44" i="3"/>
  <c r="AA44" i="3"/>
  <c r="Z43" i="3"/>
  <c r="AA43" i="3"/>
  <c r="AA42" i="3"/>
  <c r="AA41" i="3"/>
  <c r="Z40" i="3"/>
  <c r="Z42" i="3"/>
  <c r="Z41" i="3"/>
  <c r="AH43" i="3"/>
  <c r="AU43" i="3"/>
  <c r="AU40" i="3"/>
  <c r="AU44" i="3"/>
  <c r="AU41" i="3"/>
  <c r="AU45" i="3"/>
  <c r="AH42" i="3"/>
  <c r="AU42" i="3"/>
  <c r="L11" i="3"/>
  <c r="D18" i="3" s="1"/>
  <c r="L32" i="3" s="1"/>
  <c r="L33" i="3" s="1"/>
  <c r="AI46" i="3" l="1"/>
  <c r="BY47" i="3"/>
  <c r="BX47" i="3" s="1"/>
  <c r="AU46" i="3"/>
  <c r="AT46" i="3" s="1"/>
  <c r="AS46" i="3" s="1"/>
  <c r="P46" i="3"/>
  <c r="BU46" i="3"/>
  <c r="CD46" i="3"/>
  <c r="Z46" i="3"/>
  <c r="BO46" i="3"/>
  <c r="BN46" i="3" s="1"/>
  <c r="BK46" i="3" s="1"/>
  <c r="BC46" i="3"/>
  <c r="AZ46" i="3" s="1"/>
  <c r="S46" i="3"/>
  <c r="R46" i="3" s="1"/>
  <c r="D47" i="3"/>
  <c r="C49" i="3"/>
  <c r="J48" i="3"/>
  <c r="K48" i="3" s="1"/>
  <c r="I48" i="3" s="1"/>
  <c r="AL48" i="3" s="1"/>
  <c r="AK48" i="3" s="1"/>
  <c r="E48" i="3"/>
  <c r="F48" i="3" s="1"/>
  <c r="AG49" i="3"/>
  <c r="BZ48" i="3"/>
  <c r="AM48" i="3"/>
  <c r="CJ48" i="3"/>
  <c r="CA48" i="3"/>
  <c r="AN48" i="3"/>
  <c r="AP48" i="3"/>
  <c r="AO48" i="3"/>
  <c r="CF47" i="3"/>
  <c r="AB47" i="3"/>
  <c r="Q47" i="3"/>
  <c r="N49" i="3"/>
  <c r="T48" i="3"/>
  <c r="U48" i="3"/>
  <c r="BD47" i="3"/>
  <c r="BC47" i="3" s="1"/>
  <c r="AJ47" i="3"/>
  <c r="CC49" i="3"/>
  <c r="CI48" i="3"/>
  <c r="CK48" i="3"/>
  <c r="BJ49" i="3"/>
  <c r="BP48" i="3"/>
  <c r="BQ48" i="3"/>
  <c r="BR48" i="3"/>
  <c r="W49" i="3"/>
  <c r="AC48" i="3"/>
  <c r="AD48" i="3"/>
  <c r="AE48" i="3"/>
  <c r="AY49" i="3"/>
  <c r="BE48" i="3"/>
  <c r="BH48" i="3"/>
  <c r="BG48" i="3"/>
  <c r="BF48" i="3"/>
  <c r="AZ39" i="3"/>
  <c r="I23" i="3"/>
  <c r="I29" i="3"/>
  <c r="AT42" i="3"/>
  <c r="AS42" i="3" s="1"/>
  <c r="AT41" i="3"/>
  <c r="AS41" i="3" s="1"/>
  <c r="AT44" i="3"/>
  <c r="AS44" i="3" s="1"/>
  <c r="AT40" i="3"/>
  <c r="AS40" i="3" s="1"/>
  <c r="AT43" i="3"/>
  <c r="AS43" i="3" s="1"/>
  <c r="AT45" i="3"/>
  <c r="AS45" i="3" s="1"/>
  <c r="AH46" i="3" l="1"/>
  <c r="CH47" i="3"/>
  <c r="CG47" i="3" s="1"/>
  <c r="Q48" i="3"/>
  <c r="AY50" i="3"/>
  <c r="BE49" i="3"/>
  <c r="BG49" i="3"/>
  <c r="BF49" i="3"/>
  <c r="BH49" i="3"/>
  <c r="W50" i="3"/>
  <c r="AC49" i="3"/>
  <c r="AE49" i="3"/>
  <c r="AD49" i="3"/>
  <c r="BJ50" i="3"/>
  <c r="BP49" i="3"/>
  <c r="BQ49" i="3"/>
  <c r="BR49" i="3"/>
  <c r="N50" i="3"/>
  <c r="T49" i="3"/>
  <c r="U49" i="3"/>
  <c r="BD48" i="3"/>
  <c r="AB48" i="3"/>
  <c r="CC50" i="3"/>
  <c r="CI49" i="3"/>
  <c r="CK49" i="3"/>
  <c r="P47" i="3"/>
  <c r="BW47" i="3"/>
  <c r="BV47" i="3" s="1"/>
  <c r="BU47" i="3" s="1"/>
  <c r="CE47" i="3"/>
  <c r="BY48" i="3"/>
  <c r="BX48" i="3" s="1"/>
  <c r="AJ48" i="3"/>
  <c r="AG50" i="3"/>
  <c r="BZ49" i="3"/>
  <c r="AM49" i="3"/>
  <c r="CJ49" i="3"/>
  <c r="CA49" i="3"/>
  <c r="AN49" i="3"/>
  <c r="AO49" i="3"/>
  <c r="AP49" i="3"/>
  <c r="D48" i="3"/>
  <c r="C50" i="3"/>
  <c r="J49" i="3"/>
  <c r="K49" i="3" s="1"/>
  <c r="I49" i="3" s="1"/>
  <c r="AL49" i="3" s="1"/>
  <c r="AK49" i="3" s="1"/>
  <c r="E49" i="3"/>
  <c r="F49" i="3" s="1"/>
  <c r="AI47" i="3"/>
  <c r="AU47" i="3"/>
  <c r="AT47" i="3" s="1"/>
  <c r="AS47" i="3" s="1"/>
  <c r="S47" i="3"/>
  <c r="R47" i="3" s="1"/>
  <c r="AA47" i="3"/>
  <c r="CF48" i="3"/>
  <c r="CE48" i="3" s="1"/>
  <c r="BB47" i="3"/>
  <c r="BA47" i="3" s="1"/>
  <c r="AZ47" i="3" s="1"/>
  <c r="BO47" i="3"/>
  <c r="BN47" i="3" s="1"/>
  <c r="BK47" i="3" s="1"/>
  <c r="Z47" i="3"/>
  <c r="AI48" i="3" l="1"/>
  <c r="AH47" i="3"/>
  <c r="CD47" i="3"/>
  <c r="BW48" i="3"/>
  <c r="BV48" i="3" s="1"/>
  <c r="BU48" i="3" s="1"/>
  <c r="AU48" i="3"/>
  <c r="AT48" i="3" s="1"/>
  <c r="AS48" i="3" s="1"/>
  <c r="BY49" i="3"/>
  <c r="BX49" i="3" s="1"/>
  <c r="BC48" i="3"/>
  <c r="CH48" i="3"/>
  <c r="CG48" i="3" s="1"/>
  <c r="CD48" i="3" s="1"/>
  <c r="CC51" i="3"/>
  <c r="CI50" i="3"/>
  <c r="CK50" i="3"/>
  <c r="D49" i="3"/>
  <c r="C51" i="3"/>
  <c r="J50" i="3"/>
  <c r="K50" i="3" s="1"/>
  <c r="I50" i="3" s="1"/>
  <c r="AL50" i="3" s="1"/>
  <c r="AK50" i="3" s="1"/>
  <c r="E50" i="3"/>
  <c r="F50" i="3" s="1"/>
  <c r="CF49" i="3"/>
  <c r="CE49" i="3" s="1"/>
  <c r="S48" i="3"/>
  <c r="R48" i="3" s="1"/>
  <c r="AA48" i="3"/>
  <c r="Q49" i="3"/>
  <c r="N51" i="3"/>
  <c r="T50" i="3"/>
  <c r="U50" i="3"/>
  <c r="AB49" i="3"/>
  <c r="BD49" i="3"/>
  <c r="BB48" i="3"/>
  <c r="BA48" i="3" s="1"/>
  <c r="AZ48" i="3" s="1"/>
  <c r="BO48" i="3"/>
  <c r="BN48" i="3" s="1"/>
  <c r="BK48" i="3" s="1"/>
  <c r="Z48" i="3"/>
  <c r="AJ49" i="3"/>
  <c r="AG51" i="3"/>
  <c r="BZ50" i="3"/>
  <c r="AM50" i="3"/>
  <c r="CJ50" i="3"/>
  <c r="CA50" i="3"/>
  <c r="AN50" i="3"/>
  <c r="AP50" i="3"/>
  <c r="AO50" i="3"/>
  <c r="P48" i="3"/>
  <c r="BJ51" i="3"/>
  <c r="BP50" i="3"/>
  <c r="BR50" i="3"/>
  <c r="BQ50" i="3"/>
  <c r="W51" i="3"/>
  <c r="AC50" i="3"/>
  <c r="AD50" i="3"/>
  <c r="AE50" i="3"/>
  <c r="AY51" i="3"/>
  <c r="BE50" i="3"/>
  <c r="BG50" i="3"/>
  <c r="BF50" i="3"/>
  <c r="BH50" i="3"/>
  <c r="H33" i="3"/>
  <c r="AH48" i="3" l="1"/>
  <c r="AI49" i="3"/>
  <c r="BC49" i="3"/>
  <c r="Q50" i="3"/>
  <c r="BY50" i="3"/>
  <c r="BX50" i="3" s="1"/>
  <c r="CH49" i="3"/>
  <c r="CG49" i="3" s="1"/>
  <c r="CD49" i="3" s="1"/>
  <c r="P49" i="3"/>
  <c r="D50" i="3"/>
  <c r="AY52" i="3"/>
  <c r="BE51" i="3"/>
  <c r="BH51" i="3"/>
  <c r="BF51" i="3"/>
  <c r="BG51" i="3"/>
  <c r="W52" i="3"/>
  <c r="AC51" i="3"/>
  <c r="AD51" i="3"/>
  <c r="AE51" i="3"/>
  <c r="BJ52" i="3"/>
  <c r="BP51" i="3"/>
  <c r="BR51" i="3"/>
  <c r="BQ51" i="3"/>
  <c r="CF50" i="3"/>
  <c r="CE50" i="3" s="1"/>
  <c r="AU49" i="3"/>
  <c r="AT49" i="3" s="1"/>
  <c r="AS49" i="3" s="1"/>
  <c r="BW49" i="3"/>
  <c r="BV49" i="3" s="1"/>
  <c r="BU49" i="3" s="1"/>
  <c r="S49" i="3"/>
  <c r="R49" i="3" s="1"/>
  <c r="AA49" i="3"/>
  <c r="BB49" i="3"/>
  <c r="BA49" i="3" s="1"/>
  <c r="AZ49" i="3" s="1"/>
  <c r="BO49" i="3"/>
  <c r="BN49" i="3" s="1"/>
  <c r="BK49" i="3" s="1"/>
  <c r="Z49" i="3"/>
  <c r="BD50" i="3"/>
  <c r="BC50" i="3" s="1"/>
  <c r="AB50" i="3"/>
  <c r="AJ50" i="3"/>
  <c r="AG52" i="3"/>
  <c r="AM51" i="3"/>
  <c r="BZ51" i="3"/>
  <c r="CJ51" i="3"/>
  <c r="CA51" i="3"/>
  <c r="AN51" i="3"/>
  <c r="AO51" i="3"/>
  <c r="AP51" i="3"/>
  <c r="N52" i="3"/>
  <c r="T51" i="3"/>
  <c r="U51" i="3"/>
  <c r="Z50" i="3"/>
  <c r="C52" i="3"/>
  <c r="J51" i="3"/>
  <c r="K51" i="3" s="1"/>
  <c r="I51" i="3" s="1"/>
  <c r="AL51" i="3" s="1"/>
  <c r="AK51" i="3" s="1"/>
  <c r="E51" i="3"/>
  <c r="F51" i="3" s="1"/>
  <c r="CC52" i="3"/>
  <c r="CI51" i="3"/>
  <c r="CK51" i="3"/>
  <c r="O41" i="3"/>
  <c r="O43" i="3"/>
  <c r="O45" i="3"/>
  <c r="O47" i="3"/>
  <c r="O49" i="3"/>
  <c r="O42" i="3"/>
  <c r="O46" i="3"/>
  <c r="O40" i="3"/>
  <c r="O44" i="3"/>
  <c r="O48" i="3"/>
  <c r="D19" i="3"/>
  <c r="AH49" i="3" l="1"/>
  <c r="AI50" i="3"/>
  <c r="BY51" i="3"/>
  <c r="BX51" i="3" s="1"/>
  <c r="P50" i="3"/>
  <c r="D51" i="3"/>
  <c r="BB51" i="3" s="1"/>
  <c r="BA51" i="3" s="1"/>
  <c r="BB50" i="3"/>
  <c r="BA50" i="3" s="1"/>
  <c r="AZ50" i="3" s="1"/>
  <c r="CH50" i="3"/>
  <c r="CG50" i="3" s="1"/>
  <c r="CD50" i="3" s="1"/>
  <c r="Q51" i="3"/>
  <c r="BO50" i="3"/>
  <c r="BN50" i="3" s="1"/>
  <c r="BK50" i="3" s="1"/>
  <c r="CC53" i="3"/>
  <c r="CI52" i="3"/>
  <c r="CK52" i="3"/>
  <c r="C53" i="3"/>
  <c r="J52" i="3"/>
  <c r="K52" i="3" s="1"/>
  <c r="I52" i="3" s="1"/>
  <c r="AL52" i="3" s="1"/>
  <c r="AK52" i="3" s="1"/>
  <c r="E52" i="3"/>
  <c r="F52" i="3" s="1"/>
  <c r="CF51" i="3"/>
  <c r="CE51" i="3" s="1"/>
  <c r="AJ51" i="3"/>
  <c r="AU50" i="3"/>
  <c r="AT50" i="3" s="1"/>
  <c r="AS50" i="3" s="1"/>
  <c r="BW50" i="3"/>
  <c r="BV50" i="3" s="1"/>
  <c r="BU50" i="3" s="1"/>
  <c r="AB51" i="3"/>
  <c r="AY53" i="3"/>
  <c r="BE52" i="3"/>
  <c r="BH52" i="3"/>
  <c r="BG52" i="3"/>
  <c r="BF52" i="3"/>
  <c r="N53" i="3"/>
  <c r="T52" i="3"/>
  <c r="U52" i="3"/>
  <c r="AG53" i="3"/>
  <c r="BZ52" i="3"/>
  <c r="AM52" i="3"/>
  <c r="CJ52" i="3"/>
  <c r="CA52" i="3"/>
  <c r="AN52" i="3"/>
  <c r="AP52" i="3"/>
  <c r="AO52" i="3"/>
  <c r="S50" i="3"/>
  <c r="R50" i="3" s="1"/>
  <c r="AA50" i="3"/>
  <c r="BJ53" i="3"/>
  <c r="BP52" i="3"/>
  <c r="BR52" i="3"/>
  <c r="BQ52" i="3"/>
  <c r="W53" i="3"/>
  <c r="AC52" i="3"/>
  <c r="AD52" i="3"/>
  <c r="AE52" i="3"/>
  <c r="BD51" i="3"/>
  <c r="Y48" i="3"/>
  <c r="X48" i="3" s="1"/>
  <c r="Y40" i="3"/>
  <c r="X40" i="3" s="1"/>
  <c r="Y50" i="3"/>
  <c r="X50" i="3" s="1"/>
  <c r="Y42" i="3"/>
  <c r="X42" i="3" s="1"/>
  <c r="Y49" i="3"/>
  <c r="X49" i="3" s="1"/>
  <c r="Y45" i="3"/>
  <c r="X45" i="3" s="1"/>
  <c r="Y41" i="3"/>
  <c r="X41" i="3" s="1"/>
  <c r="Y44" i="3"/>
  <c r="X44" i="3" s="1"/>
  <c r="Y46" i="3"/>
  <c r="X46" i="3" s="1"/>
  <c r="Y47" i="3"/>
  <c r="X47" i="3" s="1"/>
  <c r="Y43" i="3"/>
  <c r="X43" i="3" s="1"/>
  <c r="C19" i="3"/>
  <c r="K22" i="3"/>
  <c r="K23" i="3" s="1"/>
  <c r="AI51" i="3" l="1"/>
  <c r="AH50" i="3"/>
  <c r="BC51" i="3"/>
  <c r="AZ51" i="3" s="1"/>
  <c r="CH51" i="3"/>
  <c r="CG51" i="3" s="1"/>
  <c r="CD51" i="3" s="1"/>
  <c r="O50" i="3"/>
  <c r="Z51" i="3"/>
  <c r="Y51" i="3" s="1"/>
  <c r="P51" i="3"/>
  <c r="CF52" i="3"/>
  <c r="CE52" i="3" s="1"/>
  <c r="Q52" i="3"/>
  <c r="AB52" i="3"/>
  <c r="AA52" i="3" s="1"/>
  <c r="N54" i="3"/>
  <c r="T53" i="3"/>
  <c r="U53" i="3"/>
  <c r="S51" i="3"/>
  <c r="R51" i="3" s="1"/>
  <c r="AA51" i="3"/>
  <c r="W54" i="3"/>
  <c r="AC53" i="3"/>
  <c r="AD53" i="3"/>
  <c r="AE53" i="3"/>
  <c r="BJ54" i="3"/>
  <c r="BP53" i="3"/>
  <c r="BQ53" i="3"/>
  <c r="BR53" i="3"/>
  <c r="BY52" i="3"/>
  <c r="BX52" i="3" s="1"/>
  <c r="AJ52" i="3"/>
  <c r="AG54" i="3"/>
  <c r="BZ53" i="3"/>
  <c r="AM53" i="3"/>
  <c r="CJ53" i="3"/>
  <c r="CA53" i="3"/>
  <c r="AN53" i="3"/>
  <c r="AO53" i="3"/>
  <c r="AP53" i="3"/>
  <c r="BO51" i="3"/>
  <c r="BN51" i="3" s="1"/>
  <c r="BK51" i="3" s="1"/>
  <c r="AY54" i="3"/>
  <c r="BE53" i="3"/>
  <c r="BG53" i="3"/>
  <c r="BH53" i="3"/>
  <c r="BF53" i="3"/>
  <c r="AU51" i="3"/>
  <c r="AT51" i="3" s="1"/>
  <c r="AS51" i="3" s="1"/>
  <c r="BW51" i="3"/>
  <c r="BV51" i="3" s="1"/>
  <c r="BU51" i="3" s="1"/>
  <c r="D52" i="3"/>
  <c r="C54" i="3"/>
  <c r="J53" i="3"/>
  <c r="K53" i="3" s="1"/>
  <c r="I53" i="3" s="1"/>
  <c r="AL53" i="3" s="1"/>
  <c r="AK53" i="3" s="1"/>
  <c r="E53" i="3"/>
  <c r="F53" i="3" s="1"/>
  <c r="BD52" i="3"/>
  <c r="BC52" i="3" s="1"/>
  <c r="CC54" i="3"/>
  <c r="CI53" i="3"/>
  <c r="CK53" i="3"/>
  <c r="K30" i="3"/>
  <c r="C29" i="3" s="1"/>
  <c r="H29" i="3"/>
  <c r="H30" i="3" s="1"/>
  <c r="L22" i="3"/>
  <c r="L23" i="3" s="1"/>
  <c r="L30" i="3"/>
  <c r="D32" i="3"/>
  <c r="H25" i="3"/>
  <c r="H26" i="3" s="1"/>
  <c r="C25" i="3" s="1"/>
  <c r="I30" i="3"/>
  <c r="D22" i="3" s="1"/>
  <c r="I25" i="3"/>
  <c r="I26" i="3" s="1"/>
  <c r="D25" i="3" s="1"/>
  <c r="H23" i="3"/>
  <c r="K32" i="3"/>
  <c r="K33" i="3" s="1"/>
  <c r="C32" i="3" s="1"/>
  <c r="D29" i="3" l="1"/>
  <c r="AI52" i="3"/>
  <c r="AH51" i="3"/>
  <c r="X51" i="3"/>
  <c r="O51" i="3"/>
  <c r="CH52" i="3"/>
  <c r="CG52" i="3" s="1"/>
  <c r="CD52" i="3" s="1"/>
  <c r="P52" i="3"/>
  <c r="BW52" i="3"/>
  <c r="BV52" i="3" s="1"/>
  <c r="BU52" i="3" s="1"/>
  <c r="Q53" i="3"/>
  <c r="CC55" i="3"/>
  <c r="CI54" i="3"/>
  <c r="CK54" i="3"/>
  <c r="AU52" i="3"/>
  <c r="AT52" i="3" s="1"/>
  <c r="AS52" i="3" s="1"/>
  <c r="D53" i="3"/>
  <c r="C55" i="3"/>
  <c r="J54" i="3"/>
  <c r="K54" i="3" s="1"/>
  <c r="I54" i="3" s="1"/>
  <c r="AL54" i="3" s="1"/>
  <c r="AK54" i="3" s="1"/>
  <c r="E54" i="3"/>
  <c r="F54" i="3" s="1"/>
  <c r="BD53" i="3"/>
  <c r="BC53" i="3" s="1"/>
  <c r="BY53" i="3"/>
  <c r="BX53" i="3" s="1"/>
  <c r="AJ53" i="3"/>
  <c r="AG55" i="3"/>
  <c r="BZ54" i="3"/>
  <c r="AM54" i="3"/>
  <c r="CJ54" i="3"/>
  <c r="CA54" i="3"/>
  <c r="AN54" i="3"/>
  <c r="AO54" i="3"/>
  <c r="AP54" i="3"/>
  <c r="BJ55" i="3"/>
  <c r="BP54" i="3"/>
  <c r="BR54" i="3"/>
  <c r="BQ54" i="3"/>
  <c r="W55" i="3"/>
  <c r="AC54" i="3"/>
  <c r="AE54" i="3"/>
  <c r="AD54" i="3"/>
  <c r="BB52" i="3"/>
  <c r="BA52" i="3" s="1"/>
  <c r="AZ52" i="3" s="1"/>
  <c r="BO52" i="3"/>
  <c r="BN52" i="3" s="1"/>
  <c r="BK52" i="3" s="1"/>
  <c r="Z52" i="3"/>
  <c r="Y52" i="3" s="1"/>
  <c r="X52" i="3" s="1"/>
  <c r="AY55" i="3"/>
  <c r="BE54" i="3"/>
  <c r="BH54" i="3"/>
  <c r="BF54" i="3"/>
  <c r="BG54" i="3"/>
  <c r="CF53" i="3"/>
  <c r="CE53" i="3" s="1"/>
  <c r="AB53" i="3"/>
  <c r="N55" i="3"/>
  <c r="T54" i="3"/>
  <c r="U54" i="3"/>
  <c r="S52" i="3"/>
  <c r="R52" i="3" s="1"/>
  <c r="C22" i="3"/>
  <c r="AI53" i="3" l="1"/>
  <c r="AH52" i="3"/>
  <c r="O52" i="3"/>
  <c r="Q54" i="3"/>
  <c r="BY54" i="3"/>
  <c r="BX54" i="3" s="1"/>
  <c r="BD54" i="3"/>
  <c r="AJ54" i="3"/>
  <c r="AG56" i="3"/>
  <c r="AM55" i="3"/>
  <c r="BZ55" i="3"/>
  <c r="CJ55" i="3"/>
  <c r="CA55" i="3"/>
  <c r="AN55" i="3"/>
  <c r="AO55" i="3"/>
  <c r="AP55" i="3"/>
  <c r="S53" i="3"/>
  <c r="R53" i="3" s="1"/>
  <c r="AA53" i="3"/>
  <c r="AY56" i="3"/>
  <c r="BE55" i="3"/>
  <c r="BH55" i="3"/>
  <c r="BF55" i="3"/>
  <c r="BG55" i="3"/>
  <c r="AB54" i="3"/>
  <c r="CF54" i="3"/>
  <c r="CE54" i="3" s="1"/>
  <c r="D54" i="3"/>
  <c r="C56" i="3"/>
  <c r="J55" i="3"/>
  <c r="K55" i="3" s="1"/>
  <c r="I55" i="3" s="1"/>
  <c r="AL55" i="3" s="1"/>
  <c r="AK55" i="3" s="1"/>
  <c r="E55" i="3"/>
  <c r="F55" i="3" s="1"/>
  <c r="AU53" i="3"/>
  <c r="AT53" i="3" s="1"/>
  <c r="AS53" i="3" s="1"/>
  <c r="CH53" i="3"/>
  <c r="CG53" i="3" s="1"/>
  <c r="CD53" i="3" s="1"/>
  <c r="N56" i="3"/>
  <c r="T55" i="3"/>
  <c r="U55" i="3"/>
  <c r="W56" i="3"/>
  <c r="AC55" i="3"/>
  <c r="AD55" i="3"/>
  <c r="AE55" i="3"/>
  <c r="BJ56" i="3"/>
  <c r="BP55" i="3"/>
  <c r="BR55" i="3"/>
  <c r="BQ55" i="3"/>
  <c r="BB53" i="3"/>
  <c r="BA53" i="3" s="1"/>
  <c r="AZ53" i="3" s="1"/>
  <c r="BO53" i="3"/>
  <c r="BN53" i="3" s="1"/>
  <c r="BK53" i="3" s="1"/>
  <c r="Z53" i="3"/>
  <c r="Y53" i="3" s="1"/>
  <c r="P53" i="3"/>
  <c r="BW53" i="3"/>
  <c r="BV53" i="3" s="1"/>
  <c r="BU53" i="3" s="1"/>
  <c r="CC56" i="3"/>
  <c r="CI55" i="3"/>
  <c r="CK55" i="3"/>
  <c r="Z39" i="3"/>
  <c r="Y39" i="3" s="1"/>
  <c r="X39" i="3" s="1"/>
  <c r="AI54" i="3" l="1"/>
  <c r="AH53" i="3"/>
  <c r="BY55" i="3"/>
  <c r="BX55" i="3" s="1"/>
  <c r="P54" i="3"/>
  <c r="AU54" i="3"/>
  <c r="AT54" i="3" s="1"/>
  <c r="AS54" i="3" s="1"/>
  <c r="X53" i="3"/>
  <c r="D55" i="3"/>
  <c r="CH54" i="3"/>
  <c r="CG54" i="3" s="1"/>
  <c r="CD54" i="3" s="1"/>
  <c r="O53" i="3"/>
  <c r="BC54" i="3"/>
  <c r="W57" i="3"/>
  <c r="AC56" i="3"/>
  <c r="AD56" i="3"/>
  <c r="AE56" i="3"/>
  <c r="S54" i="3"/>
  <c r="R54" i="3" s="1"/>
  <c r="AA54" i="3"/>
  <c r="BD55" i="3"/>
  <c r="CC57" i="3"/>
  <c r="CI56" i="3"/>
  <c r="CK56" i="3"/>
  <c r="AB55" i="3"/>
  <c r="AA55" i="3" s="1"/>
  <c r="Q55" i="3"/>
  <c r="N57" i="3"/>
  <c r="T56" i="3"/>
  <c r="U56" i="3"/>
  <c r="BB54" i="3"/>
  <c r="BA54" i="3" s="1"/>
  <c r="BO54" i="3"/>
  <c r="BN54" i="3" s="1"/>
  <c r="BK54" i="3" s="1"/>
  <c r="Z54" i="3"/>
  <c r="Y54" i="3" s="1"/>
  <c r="AY57" i="3"/>
  <c r="BE56" i="3"/>
  <c r="BH56" i="3"/>
  <c r="BG56" i="3"/>
  <c r="BF56" i="3"/>
  <c r="BW54" i="3"/>
  <c r="BV54" i="3" s="1"/>
  <c r="BU54" i="3" s="1"/>
  <c r="CF55" i="3"/>
  <c r="CE55" i="3" s="1"/>
  <c r="AJ55" i="3"/>
  <c r="BJ57" i="3"/>
  <c r="BP56" i="3"/>
  <c r="BQ56" i="3"/>
  <c r="BR56" i="3"/>
  <c r="BB55" i="3"/>
  <c r="BA55" i="3" s="1"/>
  <c r="C57" i="3"/>
  <c r="J56" i="3"/>
  <c r="K56" i="3" s="1"/>
  <c r="I56" i="3" s="1"/>
  <c r="AL56" i="3" s="1"/>
  <c r="AK56" i="3" s="1"/>
  <c r="E56" i="3"/>
  <c r="F56" i="3" s="1"/>
  <c r="AG57" i="3"/>
  <c r="BZ56" i="3"/>
  <c r="AM56" i="3"/>
  <c r="CJ56" i="3"/>
  <c r="CA56" i="3"/>
  <c r="AN56" i="3"/>
  <c r="AP56" i="3"/>
  <c r="AO56" i="3"/>
  <c r="AH54" i="3" l="1"/>
  <c r="AI55" i="3"/>
  <c r="CH55" i="3"/>
  <c r="CG55" i="3" s="1"/>
  <c r="CD55" i="3" s="1"/>
  <c r="O54" i="3"/>
  <c r="P55" i="3"/>
  <c r="X54" i="3"/>
  <c r="AZ54" i="3"/>
  <c r="BC55" i="3"/>
  <c r="AZ55" i="3" s="1"/>
  <c r="BO55" i="3"/>
  <c r="BN55" i="3" s="1"/>
  <c r="BK55" i="3" s="1"/>
  <c r="Z55" i="3"/>
  <c r="Y55" i="3" s="1"/>
  <c r="X55" i="3" s="1"/>
  <c r="S55" i="3"/>
  <c r="R55" i="3" s="1"/>
  <c r="Q56" i="3"/>
  <c r="CF56" i="3"/>
  <c r="CE56" i="3" s="1"/>
  <c r="N58" i="3"/>
  <c r="T57" i="3"/>
  <c r="U57" i="3"/>
  <c r="W58" i="3"/>
  <c r="AC57" i="3"/>
  <c r="AD57" i="3"/>
  <c r="AE57" i="3"/>
  <c r="BY56" i="3"/>
  <c r="BX56" i="3" s="1"/>
  <c r="AJ56" i="3"/>
  <c r="AG58" i="3"/>
  <c r="BZ57" i="3"/>
  <c r="AM57" i="3"/>
  <c r="CJ57" i="3"/>
  <c r="CA57" i="3"/>
  <c r="AN57" i="3"/>
  <c r="AO57" i="3"/>
  <c r="AP57" i="3"/>
  <c r="D56" i="3"/>
  <c r="C58" i="3"/>
  <c r="J57" i="3"/>
  <c r="K57" i="3" s="1"/>
  <c r="I57" i="3" s="1"/>
  <c r="AL57" i="3" s="1"/>
  <c r="AK57" i="3" s="1"/>
  <c r="E57" i="3"/>
  <c r="F57" i="3" s="1"/>
  <c r="BJ58" i="3"/>
  <c r="BP57" i="3"/>
  <c r="BQ57" i="3"/>
  <c r="BR57" i="3"/>
  <c r="AY58" i="3"/>
  <c r="BE57" i="3"/>
  <c r="BG57" i="3"/>
  <c r="BF57" i="3"/>
  <c r="BH57" i="3"/>
  <c r="AU55" i="3"/>
  <c r="AT55" i="3" s="1"/>
  <c r="AS55" i="3" s="1"/>
  <c r="BW55" i="3"/>
  <c r="BV55" i="3" s="1"/>
  <c r="BU55" i="3" s="1"/>
  <c r="CC58" i="3"/>
  <c r="CI57" i="3"/>
  <c r="CK57" i="3"/>
  <c r="AB56" i="3"/>
  <c r="BD56" i="3"/>
  <c r="AH55" i="3" l="1"/>
  <c r="AI56" i="3"/>
  <c r="P56" i="3"/>
  <c r="O55" i="3"/>
  <c r="BW56" i="3"/>
  <c r="BV56" i="3" s="1"/>
  <c r="BU56" i="3" s="1"/>
  <c r="BC56" i="3"/>
  <c r="D57" i="3"/>
  <c r="Q57" i="3"/>
  <c r="CC59" i="3"/>
  <c r="CI58" i="3"/>
  <c r="CK58" i="3"/>
  <c r="BJ59" i="3"/>
  <c r="BP58" i="3"/>
  <c r="BR58" i="3"/>
  <c r="BQ58" i="3"/>
  <c r="AB57" i="3"/>
  <c r="N59" i="3"/>
  <c r="T58" i="3"/>
  <c r="U58" i="3"/>
  <c r="AY59" i="3"/>
  <c r="BE58" i="3"/>
  <c r="BG58" i="3"/>
  <c r="BF58" i="3"/>
  <c r="BH58" i="3"/>
  <c r="C59" i="3"/>
  <c r="J58" i="3"/>
  <c r="K58" i="3" s="1"/>
  <c r="I58" i="3" s="1"/>
  <c r="AL58" i="3" s="1"/>
  <c r="AK58" i="3" s="1"/>
  <c r="E58" i="3"/>
  <c r="F58" i="3" s="1"/>
  <c r="CF57" i="3"/>
  <c r="CE57" i="3" s="1"/>
  <c r="S56" i="3"/>
  <c r="R56" i="3" s="1"/>
  <c r="O56" i="3" s="1"/>
  <c r="AA56" i="3"/>
  <c r="BD57" i="3"/>
  <c r="BB56" i="3"/>
  <c r="BA56" i="3" s="1"/>
  <c r="AZ56" i="3" s="1"/>
  <c r="BO56" i="3"/>
  <c r="BN56" i="3" s="1"/>
  <c r="BK56" i="3" s="1"/>
  <c r="Z56" i="3"/>
  <c r="Y56" i="3" s="1"/>
  <c r="BY57" i="3"/>
  <c r="BX57" i="3" s="1"/>
  <c r="AJ57" i="3"/>
  <c r="AG59" i="3"/>
  <c r="BZ58" i="3"/>
  <c r="AM58" i="3"/>
  <c r="CJ58" i="3"/>
  <c r="CA58" i="3"/>
  <c r="AN58" i="3"/>
  <c r="AP58" i="3"/>
  <c r="AO58" i="3"/>
  <c r="W59" i="3"/>
  <c r="AC58" i="3"/>
  <c r="AD58" i="3"/>
  <c r="AE58" i="3"/>
  <c r="AU56" i="3"/>
  <c r="AT56" i="3" s="1"/>
  <c r="AS56" i="3" s="1"/>
  <c r="CH56" i="3"/>
  <c r="CG56" i="3" s="1"/>
  <c r="CD56" i="3" s="1"/>
  <c r="AH56" i="3" l="1"/>
  <c r="AI57" i="3"/>
  <c r="X56" i="3"/>
  <c r="BY58" i="3"/>
  <c r="CH58" i="3" s="1"/>
  <c r="CG58" i="3" s="1"/>
  <c r="BC57" i="3"/>
  <c r="P57" i="3"/>
  <c r="BB57" i="3"/>
  <c r="BA57" i="3" s="1"/>
  <c r="BW57" i="3"/>
  <c r="BV57" i="3" s="1"/>
  <c r="BU57" i="3" s="1"/>
  <c r="Q58" i="3"/>
  <c r="Z57" i="3"/>
  <c r="Y57" i="3" s="1"/>
  <c r="CF58" i="3"/>
  <c r="CE58" i="3" s="1"/>
  <c r="BO57" i="3"/>
  <c r="BN57" i="3" s="1"/>
  <c r="BK57" i="3" s="1"/>
  <c r="BD58" i="3"/>
  <c r="AU57" i="3"/>
  <c r="AT57" i="3" s="1"/>
  <c r="AS57" i="3" s="1"/>
  <c r="AJ58" i="3"/>
  <c r="AG60" i="3"/>
  <c r="AM59" i="3"/>
  <c r="BZ59" i="3"/>
  <c r="CJ59" i="3"/>
  <c r="CA59" i="3"/>
  <c r="AN59" i="3"/>
  <c r="AO59" i="3"/>
  <c r="AP59" i="3"/>
  <c r="AB58" i="3"/>
  <c r="CH57" i="3"/>
  <c r="CG57" i="3" s="1"/>
  <c r="CD57" i="3" s="1"/>
  <c r="D58" i="3"/>
  <c r="C60" i="3"/>
  <c r="J59" i="3"/>
  <c r="K59" i="3" s="1"/>
  <c r="I59" i="3" s="1"/>
  <c r="AL59" i="3" s="1"/>
  <c r="AK59" i="3" s="1"/>
  <c r="E59" i="3"/>
  <c r="F59" i="3" s="1"/>
  <c r="AY60" i="3"/>
  <c r="BE59" i="3"/>
  <c r="BH59" i="3"/>
  <c r="BF59" i="3"/>
  <c r="BG59" i="3"/>
  <c r="S57" i="3"/>
  <c r="R57" i="3" s="1"/>
  <c r="AA57" i="3"/>
  <c r="BJ60" i="3"/>
  <c r="BP59" i="3"/>
  <c r="BR59" i="3"/>
  <c r="BQ59" i="3"/>
  <c r="W60" i="3"/>
  <c r="AC59" i="3"/>
  <c r="AD59" i="3"/>
  <c r="AE59" i="3"/>
  <c r="N60" i="3"/>
  <c r="T59" i="3"/>
  <c r="U59" i="3"/>
  <c r="CC60" i="3"/>
  <c r="CI59" i="3"/>
  <c r="CK59" i="3"/>
  <c r="AI58" i="3" l="1"/>
  <c r="AH57" i="3"/>
  <c r="AZ57" i="3"/>
  <c r="BY59" i="3"/>
  <c r="BX59" i="3" s="1"/>
  <c r="BX58" i="3"/>
  <c r="BC58" i="3"/>
  <c r="CD58" i="3"/>
  <c r="O57" i="3"/>
  <c r="X57" i="3"/>
  <c r="P58" i="3"/>
  <c r="BW58" i="3"/>
  <c r="BV58" i="3" s="1"/>
  <c r="W61" i="3"/>
  <c r="AC60" i="3"/>
  <c r="AD60" i="3"/>
  <c r="AE60" i="3"/>
  <c r="S58" i="3"/>
  <c r="R58" i="3" s="1"/>
  <c r="AA58" i="3"/>
  <c r="CF59" i="3"/>
  <c r="CE59" i="3" s="1"/>
  <c r="Q59" i="3"/>
  <c r="N61" i="3"/>
  <c r="T60" i="3"/>
  <c r="U60" i="3"/>
  <c r="AB59" i="3"/>
  <c r="AY61" i="3"/>
  <c r="BE60" i="3"/>
  <c r="BH60" i="3"/>
  <c r="BG60" i="3"/>
  <c r="BF60" i="3"/>
  <c r="D59" i="3"/>
  <c r="C61" i="3"/>
  <c r="J60" i="3"/>
  <c r="K60" i="3" s="1"/>
  <c r="I60" i="3" s="1"/>
  <c r="AL60" i="3" s="1"/>
  <c r="AK60" i="3" s="1"/>
  <c r="E60" i="3"/>
  <c r="F60" i="3" s="1"/>
  <c r="AU58" i="3"/>
  <c r="AT58" i="3" s="1"/>
  <c r="AS58" i="3" s="1"/>
  <c r="AG61" i="3"/>
  <c r="BZ60" i="3"/>
  <c r="AM60" i="3"/>
  <c r="CJ60" i="3"/>
  <c r="CA60" i="3"/>
  <c r="AN60" i="3"/>
  <c r="AP60" i="3"/>
  <c r="AO60" i="3"/>
  <c r="CC61" i="3"/>
  <c r="CI60" i="3"/>
  <c r="CK60" i="3"/>
  <c r="BJ61" i="3"/>
  <c r="BP60" i="3"/>
  <c r="BR60" i="3"/>
  <c r="BQ60" i="3"/>
  <c r="BD59" i="3"/>
  <c r="BB58" i="3"/>
  <c r="BA58" i="3" s="1"/>
  <c r="AZ58" i="3" s="1"/>
  <c r="BO58" i="3"/>
  <c r="BN58" i="3" s="1"/>
  <c r="BK58" i="3" s="1"/>
  <c r="Z58" i="3"/>
  <c r="Y58" i="3" s="1"/>
  <c r="AJ59" i="3"/>
  <c r="AI59" i="3" s="1"/>
  <c r="AH58" i="3" l="1"/>
  <c r="BU58" i="3"/>
  <c r="X58" i="3"/>
  <c r="CH59" i="3"/>
  <c r="CG59" i="3" s="1"/>
  <c r="CD59" i="3" s="1"/>
  <c r="P59" i="3"/>
  <c r="O58" i="3"/>
  <c r="BC59" i="3"/>
  <c r="BW59" i="3"/>
  <c r="BV59" i="3" s="1"/>
  <c r="BU59" i="3" s="1"/>
  <c r="S59" i="3"/>
  <c r="R59" i="3" s="1"/>
  <c r="AA59" i="3"/>
  <c r="CC62" i="3"/>
  <c r="CI61" i="3"/>
  <c r="CK61" i="3"/>
  <c r="BY60" i="3"/>
  <c r="BX60" i="3" s="1"/>
  <c r="AJ60" i="3"/>
  <c r="AG62" i="3"/>
  <c r="BZ61" i="3"/>
  <c r="AM61" i="3"/>
  <c r="CJ61" i="3"/>
  <c r="CA61" i="3"/>
  <c r="AN61" i="3"/>
  <c r="AO61" i="3"/>
  <c r="AP61" i="3"/>
  <c r="D60" i="3"/>
  <c r="C62" i="3"/>
  <c r="J61" i="3"/>
  <c r="K61" i="3" s="1"/>
  <c r="I61" i="3" s="1"/>
  <c r="AL61" i="3" s="1"/>
  <c r="AK61" i="3" s="1"/>
  <c r="E61" i="3"/>
  <c r="F61" i="3" s="1"/>
  <c r="AY62" i="3"/>
  <c r="BE61" i="3"/>
  <c r="BG61" i="3"/>
  <c r="BH61" i="3"/>
  <c r="BF61" i="3"/>
  <c r="Q60" i="3"/>
  <c r="N62" i="3"/>
  <c r="T61" i="3"/>
  <c r="U61" i="3"/>
  <c r="AB60" i="3"/>
  <c r="BJ62" i="3"/>
  <c r="BP61" i="3"/>
  <c r="BQ61" i="3"/>
  <c r="BR61" i="3"/>
  <c r="CF60" i="3"/>
  <c r="CE60" i="3" s="1"/>
  <c r="BB59" i="3"/>
  <c r="BA59" i="3" s="1"/>
  <c r="AZ59" i="3" s="1"/>
  <c r="Z59" i="3"/>
  <c r="Y59" i="3" s="1"/>
  <c r="X59" i="3" s="1"/>
  <c r="BO59" i="3"/>
  <c r="BN59" i="3" s="1"/>
  <c r="BK59" i="3" s="1"/>
  <c r="BD60" i="3"/>
  <c r="BC60" i="3" s="1"/>
  <c r="AU59" i="3"/>
  <c r="AT59" i="3" s="1"/>
  <c r="AS59" i="3" s="1"/>
  <c r="W62" i="3"/>
  <c r="AC61" i="3"/>
  <c r="AE61" i="3"/>
  <c r="AD61" i="3"/>
  <c r="AH59" i="3" l="1"/>
  <c r="AI60" i="3"/>
  <c r="O59" i="3"/>
  <c r="P60" i="3"/>
  <c r="Q61" i="3"/>
  <c r="BY61" i="3"/>
  <c r="CH61" i="3" s="1"/>
  <c r="CG61" i="3" s="1"/>
  <c r="AU60" i="3"/>
  <c r="AT60" i="3" s="1"/>
  <c r="AS60" i="3" s="1"/>
  <c r="N63" i="3"/>
  <c r="T62" i="3"/>
  <c r="U62" i="3"/>
  <c r="BD61" i="3"/>
  <c r="AJ61" i="3"/>
  <c r="AG63" i="3"/>
  <c r="BZ62" i="3"/>
  <c r="AM62" i="3"/>
  <c r="CJ62" i="3"/>
  <c r="CA62" i="3"/>
  <c r="AN62" i="3"/>
  <c r="AP62" i="3"/>
  <c r="AO62" i="3"/>
  <c r="AB61" i="3"/>
  <c r="S60" i="3"/>
  <c r="R60" i="3" s="1"/>
  <c r="O60" i="3" s="1"/>
  <c r="AA60" i="3"/>
  <c r="AY63" i="3"/>
  <c r="BE62" i="3"/>
  <c r="BH62" i="3"/>
  <c r="BF62" i="3"/>
  <c r="BG62" i="3"/>
  <c r="D61" i="3"/>
  <c r="C63" i="3"/>
  <c r="J62" i="3"/>
  <c r="K62" i="3" s="1"/>
  <c r="I62" i="3" s="1"/>
  <c r="AL62" i="3" s="1"/>
  <c r="AK62" i="3" s="1"/>
  <c r="E62" i="3"/>
  <c r="F62" i="3" s="1"/>
  <c r="CF61" i="3"/>
  <c r="CE61" i="3" s="1"/>
  <c r="CC63" i="3"/>
  <c r="CI62" i="3"/>
  <c r="CK62" i="3"/>
  <c r="CH60" i="3"/>
  <c r="CG60" i="3" s="1"/>
  <c r="CD60" i="3" s="1"/>
  <c r="W63" i="3"/>
  <c r="AC62" i="3"/>
  <c r="AD62" i="3"/>
  <c r="AE62" i="3"/>
  <c r="BJ63" i="3"/>
  <c r="BP62" i="3"/>
  <c r="BR62" i="3"/>
  <c r="BQ62" i="3"/>
  <c r="BB60" i="3"/>
  <c r="BA60" i="3" s="1"/>
  <c r="AZ60" i="3" s="1"/>
  <c r="BO60" i="3"/>
  <c r="BN60" i="3" s="1"/>
  <c r="BK60" i="3" s="1"/>
  <c r="Z60" i="3"/>
  <c r="Y60" i="3" s="1"/>
  <c r="BW60" i="3"/>
  <c r="BV60" i="3" s="1"/>
  <c r="BU60" i="3" s="1"/>
  <c r="AH60" i="3" l="1"/>
  <c r="AI61" i="3"/>
  <c r="BX61" i="3"/>
  <c r="X60" i="3"/>
  <c r="P61" i="3"/>
  <c r="CD61" i="3"/>
  <c r="AU61" i="3"/>
  <c r="AT61" i="3" s="1"/>
  <c r="AS61" i="3" s="1"/>
  <c r="BW61" i="3"/>
  <c r="BV61" i="3" s="1"/>
  <c r="BY62" i="3"/>
  <c r="BX62" i="3" s="1"/>
  <c r="Q62" i="3"/>
  <c r="BD62" i="3"/>
  <c r="W64" i="3"/>
  <c r="AC63" i="3"/>
  <c r="AD63" i="3"/>
  <c r="AE63" i="3"/>
  <c r="S61" i="3"/>
  <c r="R61" i="3" s="1"/>
  <c r="AA61" i="3"/>
  <c r="AJ62" i="3"/>
  <c r="AG64" i="3"/>
  <c r="AM63" i="3"/>
  <c r="BZ63" i="3"/>
  <c r="CJ63" i="3"/>
  <c r="CA63" i="3"/>
  <c r="AN63" i="3"/>
  <c r="AO63" i="3"/>
  <c r="AP63" i="3"/>
  <c r="AB62" i="3"/>
  <c r="D62" i="3"/>
  <c r="C64" i="3"/>
  <c r="J63" i="3"/>
  <c r="K63" i="3" s="1"/>
  <c r="I63" i="3" s="1"/>
  <c r="AL63" i="3" s="1"/>
  <c r="AK63" i="3" s="1"/>
  <c r="E63" i="3"/>
  <c r="F63" i="3" s="1"/>
  <c r="AY64" i="3"/>
  <c r="BE63" i="3"/>
  <c r="BH63" i="3"/>
  <c r="BF63" i="3"/>
  <c r="BG63" i="3"/>
  <c r="CF62" i="3"/>
  <c r="CE62" i="3" s="1"/>
  <c r="BJ64" i="3"/>
  <c r="BP63" i="3"/>
  <c r="BR63" i="3"/>
  <c r="BQ63" i="3"/>
  <c r="CC64" i="3"/>
  <c r="CI63" i="3"/>
  <c r="CK63" i="3"/>
  <c r="CH62" i="3"/>
  <c r="CG62" i="3" s="1"/>
  <c r="BB61" i="3"/>
  <c r="BA61" i="3" s="1"/>
  <c r="BO61" i="3"/>
  <c r="BN61" i="3" s="1"/>
  <c r="BK61" i="3" s="1"/>
  <c r="Z61" i="3"/>
  <c r="Y61" i="3" s="1"/>
  <c r="BC61" i="3"/>
  <c r="N64" i="3"/>
  <c r="T63" i="3"/>
  <c r="U63" i="3"/>
  <c r="AH61" i="3" l="1"/>
  <c r="AI62" i="3"/>
  <c r="BY63" i="3"/>
  <c r="BX63" i="3" s="1"/>
  <c r="O61" i="3"/>
  <c r="BU61" i="3"/>
  <c r="P62" i="3"/>
  <c r="CD62" i="3"/>
  <c r="X61" i="3"/>
  <c r="BC62" i="3"/>
  <c r="AU62" i="3"/>
  <c r="AT62" i="3" s="1"/>
  <c r="AS62" i="3" s="1"/>
  <c r="D63" i="3"/>
  <c r="BB63" i="3" s="1"/>
  <c r="BA63" i="3" s="1"/>
  <c r="BW62" i="3"/>
  <c r="BV62" i="3" s="1"/>
  <c r="BU62" i="3" s="1"/>
  <c r="AY65" i="3"/>
  <c r="BE64" i="3"/>
  <c r="BH64" i="3"/>
  <c r="BG64" i="3"/>
  <c r="BF64" i="3"/>
  <c r="S62" i="3"/>
  <c r="R62" i="3" s="1"/>
  <c r="AA62" i="3"/>
  <c r="Q63" i="3"/>
  <c r="N65" i="3"/>
  <c r="T64" i="3"/>
  <c r="U64" i="3"/>
  <c r="AZ61" i="3"/>
  <c r="BD63" i="3"/>
  <c r="BB62" i="3"/>
  <c r="BA62" i="3" s="1"/>
  <c r="BO62" i="3"/>
  <c r="BN62" i="3" s="1"/>
  <c r="BK62" i="3" s="1"/>
  <c r="Z62" i="3"/>
  <c r="Y62" i="3" s="1"/>
  <c r="CF63" i="3"/>
  <c r="CE63" i="3" s="1"/>
  <c r="AJ63" i="3"/>
  <c r="AB63" i="3"/>
  <c r="CC65" i="3"/>
  <c r="CI64" i="3"/>
  <c r="CK64" i="3"/>
  <c r="BJ65" i="3"/>
  <c r="BP64" i="3"/>
  <c r="BQ64" i="3"/>
  <c r="BR64" i="3"/>
  <c r="C65" i="3"/>
  <c r="J64" i="3"/>
  <c r="K64" i="3" s="1"/>
  <c r="I64" i="3" s="1"/>
  <c r="AL64" i="3" s="1"/>
  <c r="AK64" i="3" s="1"/>
  <c r="E64" i="3"/>
  <c r="F64" i="3" s="1"/>
  <c r="AG65" i="3"/>
  <c r="BZ64" i="3"/>
  <c r="AM64" i="3"/>
  <c r="CJ64" i="3"/>
  <c r="CA64" i="3"/>
  <c r="AN64" i="3"/>
  <c r="AP64" i="3"/>
  <c r="AO64" i="3"/>
  <c r="W65" i="3"/>
  <c r="AC64" i="3"/>
  <c r="AD64" i="3"/>
  <c r="AE64" i="3"/>
  <c r="AH62" i="3" l="1"/>
  <c r="AI63" i="3"/>
  <c r="X62" i="3"/>
  <c r="CH63" i="3"/>
  <c r="CG63" i="3" s="1"/>
  <c r="P63" i="3"/>
  <c r="O62" i="3"/>
  <c r="Z63" i="3"/>
  <c r="Y63" i="3" s="1"/>
  <c r="BO63" i="3"/>
  <c r="BN63" i="3" s="1"/>
  <c r="BK63" i="3" s="1"/>
  <c r="AZ62" i="3"/>
  <c r="BC63" i="3"/>
  <c r="AZ63" i="3" s="1"/>
  <c r="BY64" i="3"/>
  <c r="BX64" i="3" s="1"/>
  <c r="D64" i="3"/>
  <c r="BB64" i="3" s="1"/>
  <c r="BA64" i="3" s="1"/>
  <c r="Q64" i="3"/>
  <c r="CD63" i="3"/>
  <c r="C66" i="3"/>
  <c r="J65" i="3"/>
  <c r="K65" i="3" s="1"/>
  <c r="I65" i="3" s="1"/>
  <c r="AL65" i="3" s="1"/>
  <c r="AK65" i="3" s="1"/>
  <c r="E65" i="3"/>
  <c r="F65" i="3" s="1"/>
  <c r="N66" i="3"/>
  <c r="T65" i="3"/>
  <c r="U65" i="3"/>
  <c r="AY66" i="3"/>
  <c r="BE65" i="3"/>
  <c r="BG65" i="3"/>
  <c r="BF65" i="3"/>
  <c r="BH65" i="3"/>
  <c r="AB64" i="3"/>
  <c r="CF64" i="3"/>
  <c r="CE64" i="3" s="1"/>
  <c r="BJ66" i="3"/>
  <c r="BP65" i="3"/>
  <c r="BQ65" i="3"/>
  <c r="BR65" i="3"/>
  <c r="S63" i="3"/>
  <c r="R63" i="3" s="1"/>
  <c r="AA63" i="3"/>
  <c r="X63" i="3" s="1"/>
  <c r="AU63" i="3"/>
  <c r="AT63" i="3" s="1"/>
  <c r="AS63" i="3" s="1"/>
  <c r="BW63" i="3"/>
  <c r="BV63" i="3" s="1"/>
  <c r="BU63" i="3" s="1"/>
  <c r="BD64" i="3"/>
  <c r="W66" i="3"/>
  <c r="AC65" i="3"/>
  <c r="AD65" i="3"/>
  <c r="AE65" i="3"/>
  <c r="AJ64" i="3"/>
  <c r="AG66" i="3"/>
  <c r="BZ65" i="3"/>
  <c r="AM65" i="3"/>
  <c r="CJ65" i="3"/>
  <c r="CA65" i="3"/>
  <c r="AN65" i="3"/>
  <c r="AO65" i="3"/>
  <c r="AP65" i="3"/>
  <c r="CC66" i="3"/>
  <c r="CI65" i="3"/>
  <c r="CK65" i="3"/>
  <c r="AI64" i="3" l="1"/>
  <c r="AH63" i="3"/>
  <c r="O63" i="3"/>
  <c r="P64" i="3"/>
  <c r="BC64" i="3"/>
  <c r="AZ64" i="3" s="1"/>
  <c r="BW64" i="3"/>
  <c r="BV64" i="3" s="1"/>
  <c r="BU64" i="3" s="1"/>
  <c r="CH64" i="3"/>
  <c r="CG64" i="3" s="1"/>
  <c r="CD64" i="3" s="1"/>
  <c r="Z64" i="3"/>
  <c r="Y64" i="3" s="1"/>
  <c r="AU64" i="3"/>
  <c r="AT64" i="3" s="1"/>
  <c r="AS64" i="3" s="1"/>
  <c r="CC67" i="3"/>
  <c r="CI66" i="3"/>
  <c r="CK66" i="3"/>
  <c r="BY65" i="3"/>
  <c r="BX65" i="3" s="1"/>
  <c r="AJ65" i="3"/>
  <c r="AG67" i="3"/>
  <c r="BZ66" i="3"/>
  <c r="AM66" i="3"/>
  <c r="CJ66" i="3"/>
  <c r="CA66" i="3"/>
  <c r="AN66" i="3"/>
  <c r="AP66" i="3"/>
  <c r="AO66" i="3"/>
  <c r="AB65" i="3"/>
  <c r="BJ67" i="3"/>
  <c r="BP66" i="3"/>
  <c r="BR66" i="3"/>
  <c r="BQ66" i="3"/>
  <c r="BD65" i="3"/>
  <c r="Q65" i="3"/>
  <c r="N67" i="3"/>
  <c r="T66" i="3"/>
  <c r="U66" i="3"/>
  <c r="D65" i="3"/>
  <c r="C67" i="3"/>
  <c r="J66" i="3"/>
  <c r="K66" i="3" s="1"/>
  <c r="I66" i="3" s="1"/>
  <c r="AL66" i="3" s="1"/>
  <c r="AK66" i="3" s="1"/>
  <c r="E66" i="3"/>
  <c r="F66" i="3" s="1"/>
  <c r="BO64" i="3"/>
  <c r="BN64" i="3" s="1"/>
  <c r="BK64" i="3" s="1"/>
  <c r="CF65" i="3"/>
  <c r="CE65" i="3" s="1"/>
  <c r="W67" i="3"/>
  <c r="AC66" i="3"/>
  <c r="AE66" i="3"/>
  <c r="AD66" i="3"/>
  <c r="S64" i="3"/>
  <c r="R64" i="3" s="1"/>
  <c r="AA64" i="3"/>
  <c r="AY67" i="3"/>
  <c r="BE66" i="3"/>
  <c r="BG66" i="3"/>
  <c r="BF66" i="3"/>
  <c r="BH66" i="3"/>
  <c r="AH64" i="3" l="1"/>
  <c r="AI65" i="3"/>
  <c r="O64" i="3"/>
  <c r="P65" i="3"/>
  <c r="X64" i="3"/>
  <c r="BW65" i="3"/>
  <c r="BV65" i="3" s="1"/>
  <c r="BU65" i="3" s="1"/>
  <c r="AU65" i="3"/>
  <c r="AT65" i="3" s="1"/>
  <c r="AS65" i="3" s="1"/>
  <c r="BY66" i="3"/>
  <c r="CH66" i="3" s="1"/>
  <c r="CG66" i="3" s="1"/>
  <c r="BD66" i="3"/>
  <c r="AB66" i="3"/>
  <c r="CH65" i="3"/>
  <c r="CG65" i="3" s="1"/>
  <c r="CD65" i="3" s="1"/>
  <c r="AY68" i="3"/>
  <c r="BE67" i="3"/>
  <c r="BH67" i="3"/>
  <c r="BF67" i="3"/>
  <c r="BG67" i="3"/>
  <c r="W68" i="3"/>
  <c r="AC67" i="3"/>
  <c r="AD67" i="3"/>
  <c r="AE67" i="3"/>
  <c r="D66" i="3"/>
  <c r="C68" i="3"/>
  <c r="J67" i="3"/>
  <c r="K67" i="3" s="1"/>
  <c r="I67" i="3" s="1"/>
  <c r="AL67" i="3" s="1"/>
  <c r="AK67" i="3" s="1"/>
  <c r="E67" i="3"/>
  <c r="F67" i="3" s="1"/>
  <c r="Q66" i="3"/>
  <c r="N68" i="3"/>
  <c r="T67" i="3"/>
  <c r="U67" i="3"/>
  <c r="BJ68" i="3"/>
  <c r="BP67" i="3"/>
  <c r="BR67" i="3"/>
  <c r="BQ67" i="3"/>
  <c r="CF66" i="3"/>
  <c r="CE66" i="3" s="1"/>
  <c r="CC68" i="3"/>
  <c r="CI67" i="3"/>
  <c r="CK67" i="3"/>
  <c r="BB65" i="3"/>
  <c r="BA65" i="3" s="1"/>
  <c r="BO65" i="3"/>
  <c r="BN65" i="3" s="1"/>
  <c r="BK65" i="3" s="1"/>
  <c r="Z65" i="3"/>
  <c r="Y65" i="3" s="1"/>
  <c r="BC65" i="3"/>
  <c r="S65" i="3"/>
  <c r="R65" i="3" s="1"/>
  <c r="AA65" i="3"/>
  <c r="AJ66" i="3"/>
  <c r="AG68" i="3"/>
  <c r="AM67" i="3"/>
  <c r="BZ67" i="3"/>
  <c r="CJ67" i="3"/>
  <c r="CA67" i="3"/>
  <c r="BY67" i="3" s="1"/>
  <c r="AN67" i="3"/>
  <c r="AO67" i="3"/>
  <c r="AP67" i="3"/>
  <c r="AI66" i="3" l="1"/>
  <c r="AH65" i="3"/>
  <c r="O65" i="3"/>
  <c r="P66" i="3"/>
  <c r="X65" i="3"/>
  <c r="CD66" i="3"/>
  <c r="BX66" i="3"/>
  <c r="BC66" i="3"/>
  <c r="BX67" i="3"/>
  <c r="Q67" i="3"/>
  <c r="AZ65" i="3"/>
  <c r="AU66" i="3"/>
  <c r="AT66" i="3" s="1"/>
  <c r="AS66" i="3" s="1"/>
  <c r="BW66" i="3"/>
  <c r="BV66" i="3" s="1"/>
  <c r="AG69" i="3"/>
  <c r="BZ68" i="3"/>
  <c r="AM68" i="3"/>
  <c r="CA68" i="3"/>
  <c r="CJ68" i="3"/>
  <c r="AN68" i="3"/>
  <c r="AP68" i="3"/>
  <c r="AO68" i="3"/>
  <c r="CC69" i="3"/>
  <c r="CI68" i="3"/>
  <c r="CK68" i="3"/>
  <c r="CH67" i="3"/>
  <c r="CG67" i="3" s="1"/>
  <c r="BB66" i="3"/>
  <c r="BA66" i="3" s="1"/>
  <c r="AZ66" i="3" s="1"/>
  <c r="BO66" i="3"/>
  <c r="BN66" i="3" s="1"/>
  <c r="BK66" i="3" s="1"/>
  <c r="Z66" i="3"/>
  <c r="Y66" i="3" s="1"/>
  <c r="W69" i="3"/>
  <c r="AC68" i="3"/>
  <c r="AD68" i="3"/>
  <c r="AE68" i="3"/>
  <c r="BD67" i="3"/>
  <c r="CF67" i="3"/>
  <c r="CE67" i="3" s="1"/>
  <c r="AJ67" i="3"/>
  <c r="BJ69" i="3"/>
  <c r="BP68" i="3"/>
  <c r="BR68" i="3"/>
  <c r="BQ68" i="3"/>
  <c r="D67" i="3"/>
  <c r="C69" i="3"/>
  <c r="J68" i="3"/>
  <c r="K68" i="3" s="1"/>
  <c r="I68" i="3" s="1"/>
  <c r="AL68" i="3" s="1"/>
  <c r="AK68" i="3" s="1"/>
  <c r="E68" i="3"/>
  <c r="F68" i="3" s="1"/>
  <c r="AB67" i="3"/>
  <c r="AY69" i="3"/>
  <c r="BE68" i="3"/>
  <c r="BH68" i="3"/>
  <c r="BG68" i="3"/>
  <c r="BF68" i="3"/>
  <c r="S66" i="3"/>
  <c r="R66" i="3" s="1"/>
  <c r="O66" i="3" s="1"/>
  <c r="AA66" i="3"/>
  <c r="N69" i="3"/>
  <c r="T68" i="3"/>
  <c r="U68" i="3"/>
  <c r="AI67" i="3" l="1"/>
  <c r="AH66" i="3"/>
  <c r="BU66" i="3"/>
  <c r="BY68" i="3"/>
  <c r="CH68" i="3" s="1"/>
  <c r="CG68" i="3" s="1"/>
  <c r="P67" i="3"/>
  <c r="CD67" i="3"/>
  <c r="X66" i="3"/>
  <c r="AY70" i="3"/>
  <c r="BE69" i="3"/>
  <c r="BG69" i="3"/>
  <c r="BH69" i="3"/>
  <c r="BF69" i="3"/>
  <c r="BB67" i="3"/>
  <c r="BA67" i="3" s="1"/>
  <c r="BO67" i="3"/>
  <c r="BN67" i="3" s="1"/>
  <c r="BK67" i="3" s="1"/>
  <c r="Z67" i="3"/>
  <c r="Y67" i="3" s="1"/>
  <c r="BJ70" i="3"/>
  <c r="BP69" i="3"/>
  <c r="BQ69" i="3"/>
  <c r="BR69" i="3"/>
  <c r="CC70" i="3"/>
  <c r="CI69" i="3"/>
  <c r="CK69" i="3"/>
  <c r="AJ68" i="3"/>
  <c r="Q68" i="3"/>
  <c r="N70" i="3"/>
  <c r="T69" i="3"/>
  <c r="U69" i="3"/>
  <c r="BD68" i="3"/>
  <c r="S67" i="3"/>
  <c r="R67" i="3" s="1"/>
  <c r="O67" i="3" s="1"/>
  <c r="AA67" i="3"/>
  <c r="D68" i="3"/>
  <c r="C70" i="3"/>
  <c r="J69" i="3"/>
  <c r="K69" i="3" s="1"/>
  <c r="I69" i="3" s="1"/>
  <c r="AL69" i="3" s="1"/>
  <c r="AK69" i="3" s="1"/>
  <c r="E69" i="3"/>
  <c r="F69" i="3" s="1"/>
  <c r="BC67" i="3"/>
  <c r="W70" i="3"/>
  <c r="AC69" i="3"/>
  <c r="AD69" i="3"/>
  <c r="AE69" i="3"/>
  <c r="AU67" i="3"/>
  <c r="AT67" i="3" s="1"/>
  <c r="AS67" i="3" s="1"/>
  <c r="BW67" i="3"/>
  <c r="BV67" i="3" s="1"/>
  <c r="BU67" i="3" s="1"/>
  <c r="AB68" i="3"/>
  <c r="CF68" i="3"/>
  <c r="CE68" i="3" s="1"/>
  <c r="AG70" i="3"/>
  <c r="BZ69" i="3"/>
  <c r="AM69" i="3"/>
  <c r="CJ69" i="3"/>
  <c r="CA69" i="3"/>
  <c r="AN69" i="3"/>
  <c r="AO69" i="3"/>
  <c r="AP69" i="3"/>
  <c r="AI68" i="3" l="1"/>
  <c r="AH67" i="3"/>
  <c r="CD68" i="3"/>
  <c r="BX68" i="3"/>
  <c r="P68" i="3"/>
  <c r="BY69" i="3"/>
  <c r="CH69" i="3" s="1"/>
  <c r="CG69" i="3" s="1"/>
  <c r="X67" i="3"/>
  <c r="AZ67" i="3"/>
  <c r="D69" i="3"/>
  <c r="BC68" i="3"/>
  <c r="AU68" i="3"/>
  <c r="AT68" i="3" s="1"/>
  <c r="AS68" i="3" s="1"/>
  <c r="CF69" i="3"/>
  <c r="CE69" i="3" s="1"/>
  <c r="W71" i="3"/>
  <c r="AC70" i="3"/>
  <c r="AD70" i="3"/>
  <c r="AE70" i="3"/>
  <c r="BB68" i="3"/>
  <c r="BA68" i="3" s="1"/>
  <c r="BO68" i="3"/>
  <c r="BN68" i="3" s="1"/>
  <c r="BK68" i="3" s="1"/>
  <c r="Z68" i="3"/>
  <c r="Y68" i="3" s="1"/>
  <c r="Q69" i="3"/>
  <c r="N71" i="3"/>
  <c r="T70" i="3"/>
  <c r="U70" i="3"/>
  <c r="BD69" i="3"/>
  <c r="AJ69" i="3"/>
  <c r="AG71" i="3"/>
  <c r="BZ70" i="3"/>
  <c r="AM70" i="3"/>
  <c r="CJ70" i="3"/>
  <c r="CA70" i="3"/>
  <c r="AN70" i="3"/>
  <c r="AP70" i="3"/>
  <c r="AO70" i="3"/>
  <c r="S68" i="3"/>
  <c r="R68" i="3" s="1"/>
  <c r="AA68" i="3"/>
  <c r="AB69" i="3"/>
  <c r="C71" i="3"/>
  <c r="J70" i="3"/>
  <c r="K70" i="3" s="1"/>
  <c r="I70" i="3" s="1"/>
  <c r="AL70" i="3" s="1"/>
  <c r="AK70" i="3" s="1"/>
  <c r="E70" i="3"/>
  <c r="F70" i="3" s="1"/>
  <c r="CC71" i="3"/>
  <c r="CI70" i="3"/>
  <c r="CK70" i="3"/>
  <c r="BJ71" i="3"/>
  <c r="BP70" i="3"/>
  <c r="BR70" i="3"/>
  <c r="BQ70" i="3"/>
  <c r="BW68" i="3"/>
  <c r="BV68" i="3" s="1"/>
  <c r="AY71" i="3"/>
  <c r="BE70" i="3"/>
  <c r="BH70" i="3"/>
  <c r="BF70" i="3"/>
  <c r="BG70" i="3"/>
  <c r="AI69" i="3" l="1"/>
  <c r="AH68" i="3"/>
  <c r="O68" i="3"/>
  <c r="BU68" i="3"/>
  <c r="BO69" i="3"/>
  <c r="BN69" i="3" s="1"/>
  <c r="BK69" i="3" s="1"/>
  <c r="P69" i="3"/>
  <c r="AZ68" i="3"/>
  <c r="BX69" i="3"/>
  <c r="X68" i="3"/>
  <c r="CD69" i="3"/>
  <c r="BC69" i="3"/>
  <c r="BB69" i="3"/>
  <c r="BA69" i="3" s="1"/>
  <c r="Z69" i="3"/>
  <c r="Y69" i="3" s="1"/>
  <c r="Q70" i="3"/>
  <c r="BW69" i="3"/>
  <c r="BV69" i="3" s="1"/>
  <c r="BJ72" i="3"/>
  <c r="BP71" i="3"/>
  <c r="BR71" i="3"/>
  <c r="BQ71" i="3"/>
  <c r="CF70" i="3"/>
  <c r="CE70" i="3" s="1"/>
  <c r="N72" i="3"/>
  <c r="T71" i="3"/>
  <c r="U71" i="3"/>
  <c r="AB70" i="3"/>
  <c r="AY72" i="3"/>
  <c r="BE71" i="3"/>
  <c r="BH71" i="3"/>
  <c r="BF71" i="3"/>
  <c r="BG71" i="3"/>
  <c r="CC72" i="3"/>
  <c r="CI71" i="3"/>
  <c r="CK71" i="3"/>
  <c r="D70" i="3"/>
  <c r="C72" i="3"/>
  <c r="J71" i="3"/>
  <c r="K71" i="3" s="1"/>
  <c r="I71" i="3" s="1"/>
  <c r="AL71" i="3" s="1"/>
  <c r="AK71" i="3" s="1"/>
  <c r="E71" i="3"/>
  <c r="F71" i="3" s="1"/>
  <c r="S69" i="3"/>
  <c r="R69" i="3" s="1"/>
  <c r="AA69" i="3"/>
  <c r="BY70" i="3"/>
  <c r="BX70" i="3" s="1"/>
  <c r="AJ70" i="3"/>
  <c r="AG72" i="3"/>
  <c r="AM71" i="3"/>
  <c r="BZ71" i="3"/>
  <c r="CJ71" i="3"/>
  <c r="CA71" i="3"/>
  <c r="AN71" i="3"/>
  <c r="AO71" i="3"/>
  <c r="AP71" i="3"/>
  <c r="AU69" i="3"/>
  <c r="AT69" i="3" s="1"/>
  <c r="AS69" i="3" s="1"/>
  <c r="W72" i="3"/>
  <c r="AC71" i="3"/>
  <c r="AD71" i="3"/>
  <c r="AE71" i="3"/>
  <c r="BD70" i="3"/>
  <c r="AI70" i="3" l="1"/>
  <c r="AH69" i="3"/>
  <c r="BY71" i="3"/>
  <c r="BX71" i="3" s="1"/>
  <c r="O69" i="3"/>
  <c r="AU70" i="3"/>
  <c r="AT70" i="3" s="1"/>
  <c r="AS70" i="3" s="1"/>
  <c r="CH70" i="3"/>
  <c r="CG70" i="3" s="1"/>
  <c r="CD70" i="3" s="1"/>
  <c r="P70" i="3"/>
  <c r="BU69" i="3"/>
  <c r="AZ69" i="3"/>
  <c r="X69" i="3"/>
  <c r="BC70" i="3"/>
  <c r="D71" i="3"/>
  <c r="BB71" i="3" s="1"/>
  <c r="BA71" i="3" s="1"/>
  <c r="BW70" i="3"/>
  <c r="BV70" i="3" s="1"/>
  <c r="BU70" i="3" s="1"/>
  <c r="AG73" i="3"/>
  <c r="BZ72" i="3"/>
  <c r="AM72" i="3"/>
  <c r="CA72" i="3"/>
  <c r="CJ72" i="3"/>
  <c r="AN72" i="3"/>
  <c r="AP72" i="3"/>
  <c r="AO72" i="3"/>
  <c r="CC73" i="3"/>
  <c r="CI72" i="3"/>
  <c r="CK72" i="3"/>
  <c r="BD71" i="3"/>
  <c r="W73" i="3"/>
  <c r="AC72" i="3"/>
  <c r="AD72" i="3"/>
  <c r="AE72" i="3"/>
  <c r="CF71" i="3"/>
  <c r="CE71" i="3" s="1"/>
  <c r="AJ71" i="3"/>
  <c r="BB70" i="3"/>
  <c r="BA70" i="3" s="1"/>
  <c r="BO70" i="3"/>
  <c r="BN70" i="3" s="1"/>
  <c r="BK70" i="3" s="1"/>
  <c r="Z70" i="3"/>
  <c r="Y70" i="3" s="1"/>
  <c r="AY73" i="3"/>
  <c r="BE72" i="3"/>
  <c r="BH72" i="3"/>
  <c r="BG72" i="3"/>
  <c r="BF72" i="3"/>
  <c r="Q71" i="3"/>
  <c r="N73" i="3"/>
  <c r="T72" i="3"/>
  <c r="U72" i="3"/>
  <c r="AB71" i="3"/>
  <c r="C73" i="3"/>
  <c r="J72" i="3"/>
  <c r="K72" i="3" s="1"/>
  <c r="I72" i="3" s="1"/>
  <c r="AL72" i="3" s="1"/>
  <c r="AK72" i="3" s="1"/>
  <c r="E72" i="3"/>
  <c r="F72" i="3" s="1"/>
  <c r="S70" i="3"/>
  <c r="R70" i="3" s="1"/>
  <c r="AA70" i="3"/>
  <c r="BJ73" i="3"/>
  <c r="BP72" i="3"/>
  <c r="BQ72" i="3"/>
  <c r="BR72" i="3"/>
  <c r="AI71" i="3" l="1"/>
  <c r="AH70" i="3"/>
  <c r="CH71" i="3"/>
  <c r="CG71" i="3" s="1"/>
  <c r="CD71" i="3" s="1"/>
  <c r="BY72" i="3"/>
  <c r="CH72" i="3" s="1"/>
  <c r="CG72" i="3" s="1"/>
  <c r="O70" i="3"/>
  <c r="P71" i="3"/>
  <c r="X70" i="3"/>
  <c r="AZ70" i="3"/>
  <c r="BC71" i="3"/>
  <c r="AZ71" i="3" s="1"/>
  <c r="BW71" i="3"/>
  <c r="BV71" i="3" s="1"/>
  <c r="BU71" i="3" s="1"/>
  <c r="Z71" i="3"/>
  <c r="Y71" i="3" s="1"/>
  <c r="CF72" i="3"/>
  <c r="CE72" i="3" s="1"/>
  <c r="AJ72" i="3"/>
  <c r="AG74" i="3"/>
  <c r="BZ73" i="3"/>
  <c r="AM73" i="3"/>
  <c r="CJ73" i="3"/>
  <c r="CA73" i="3"/>
  <c r="AN73" i="3"/>
  <c r="AO73" i="3"/>
  <c r="AP73" i="3"/>
  <c r="BJ74" i="3"/>
  <c r="BP73" i="3"/>
  <c r="BQ73" i="3"/>
  <c r="BR73" i="3"/>
  <c r="D72" i="3"/>
  <c r="C74" i="3"/>
  <c r="J73" i="3"/>
  <c r="K73" i="3" s="1"/>
  <c r="I73" i="3" s="1"/>
  <c r="AL73" i="3" s="1"/>
  <c r="AK73" i="3" s="1"/>
  <c r="E73" i="3"/>
  <c r="F73" i="3" s="1"/>
  <c r="Q72" i="3"/>
  <c r="P72" i="3" s="1"/>
  <c r="N74" i="3"/>
  <c r="T73" i="3"/>
  <c r="U73" i="3"/>
  <c r="AY74" i="3"/>
  <c r="BE73" i="3"/>
  <c r="BF73" i="3"/>
  <c r="BH73" i="3"/>
  <c r="BG73" i="3"/>
  <c r="AU71" i="3"/>
  <c r="AT71" i="3" s="1"/>
  <c r="AS71" i="3" s="1"/>
  <c r="W74" i="3"/>
  <c r="AC73" i="3"/>
  <c r="AD73" i="3"/>
  <c r="AE73" i="3"/>
  <c r="CC74" i="3"/>
  <c r="CI73" i="3"/>
  <c r="CK73" i="3"/>
  <c r="BO71" i="3"/>
  <c r="BN71" i="3" s="1"/>
  <c r="BK71" i="3" s="1"/>
  <c r="S71" i="3"/>
  <c r="R71" i="3" s="1"/>
  <c r="AA71" i="3"/>
  <c r="BD72" i="3"/>
  <c r="AB72" i="3"/>
  <c r="AI72" i="3" l="1"/>
  <c r="AH71" i="3"/>
  <c r="BX72" i="3"/>
  <c r="CD72" i="3"/>
  <c r="O71" i="3"/>
  <c r="X71" i="3"/>
  <c r="BY73" i="3"/>
  <c r="CH73" i="3" s="1"/>
  <c r="CG73" i="3" s="1"/>
  <c r="BC72" i="3"/>
  <c r="Q73" i="3"/>
  <c r="AU72" i="3"/>
  <c r="AT72" i="3" s="1"/>
  <c r="AS72" i="3" s="1"/>
  <c r="S72" i="3"/>
  <c r="R72" i="3" s="1"/>
  <c r="O72" i="3" s="1"/>
  <c r="AA72" i="3"/>
  <c r="AB73" i="3"/>
  <c r="AY75" i="3"/>
  <c r="BE74" i="3"/>
  <c r="BG74" i="3"/>
  <c r="BF74" i="3"/>
  <c r="BH74" i="3"/>
  <c r="D73" i="3"/>
  <c r="C75" i="3"/>
  <c r="J74" i="3"/>
  <c r="K74" i="3" s="1"/>
  <c r="I74" i="3" s="1"/>
  <c r="AL74" i="3" s="1"/>
  <c r="AK74" i="3" s="1"/>
  <c r="E74" i="3"/>
  <c r="F74" i="3" s="1"/>
  <c r="CF73" i="3"/>
  <c r="CE73" i="3" s="1"/>
  <c r="CD73" i="3" s="1"/>
  <c r="BW72" i="3"/>
  <c r="BV72" i="3" s="1"/>
  <c r="CC75" i="3"/>
  <c r="CI74" i="3"/>
  <c r="CK74" i="3"/>
  <c r="W75" i="3"/>
  <c r="AC74" i="3"/>
  <c r="AD74" i="3"/>
  <c r="AE74" i="3"/>
  <c r="BD73" i="3"/>
  <c r="N75" i="3"/>
  <c r="T74" i="3"/>
  <c r="U74" i="3"/>
  <c r="BB72" i="3"/>
  <c r="BA72" i="3" s="1"/>
  <c r="AZ72" i="3" s="1"/>
  <c r="BO72" i="3"/>
  <c r="BN72" i="3" s="1"/>
  <c r="BK72" i="3" s="1"/>
  <c r="Z72" i="3"/>
  <c r="Y72" i="3" s="1"/>
  <c r="X72" i="3" s="1"/>
  <c r="BJ75" i="3"/>
  <c r="BP74" i="3"/>
  <c r="BR74" i="3"/>
  <c r="BQ74" i="3"/>
  <c r="BX73" i="3"/>
  <c r="AJ73" i="3"/>
  <c r="AG75" i="3"/>
  <c r="BZ74" i="3"/>
  <c r="AM74" i="3"/>
  <c r="CJ74" i="3"/>
  <c r="CA74" i="3"/>
  <c r="AN74" i="3"/>
  <c r="AP74" i="3"/>
  <c r="AO74" i="3"/>
  <c r="AH72" i="3" l="1"/>
  <c r="AI73" i="3"/>
  <c r="BU72" i="3"/>
  <c r="P73" i="3"/>
  <c r="BW73" i="3"/>
  <c r="BV73" i="3" s="1"/>
  <c r="BU73" i="3" s="1"/>
  <c r="BY74" i="3"/>
  <c r="BX74" i="3" s="1"/>
  <c r="AU73" i="3"/>
  <c r="AT73" i="3" s="1"/>
  <c r="AS73" i="3" s="1"/>
  <c r="AJ74" i="3"/>
  <c r="BJ76" i="3"/>
  <c r="BP75" i="3"/>
  <c r="BR75" i="3"/>
  <c r="BQ75" i="3"/>
  <c r="BB73" i="3"/>
  <c r="BA73" i="3" s="1"/>
  <c r="BO73" i="3"/>
  <c r="BN73" i="3" s="1"/>
  <c r="BK73" i="3" s="1"/>
  <c r="Z73" i="3"/>
  <c r="Y73" i="3" s="1"/>
  <c r="BC73" i="3"/>
  <c r="BD74" i="3"/>
  <c r="CF74" i="3"/>
  <c r="CE74" i="3" s="1"/>
  <c r="Q74" i="3"/>
  <c r="N76" i="3"/>
  <c r="T75" i="3"/>
  <c r="U75" i="3"/>
  <c r="AB74" i="3"/>
  <c r="CC76" i="3"/>
  <c r="CI75" i="3"/>
  <c r="CK75" i="3"/>
  <c r="D74" i="3"/>
  <c r="C76" i="3"/>
  <c r="J75" i="3"/>
  <c r="K75" i="3" s="1"/>
  <c r="I75" i="3" s="1"/>
  <c r="AL75" i="3" s="1"/>
  <c r="AK75" i="3" s="1"/>
  <c r="E75" i="3"/>
  <c r="F75" i="3" s="1"/>
  <c r="AY76" i="3"/>
  <c r="BE75" i="3"/>
  <c r="BH75" i="3"/>
  <c r="BF75" i="3"/>
  <c r="BG75" i="3"/>
  <c r="AG76" i="3"/>
  <c r="AM75" i="3"/>
  <c r="BZ75" i="3"/>
  <c r="CJ75" i="3"/>
  <c r="CA75" i="3"/>
  <c r="BY75" i="3" s="1"/>
  <c r="AN75" i="3"/>
  <c r="AO75" i="3"/>
  <c r="AP75" i="3"/>
  <c r="W76" i="3"/>
  <c r="AC75" i="3"/>
  <c r="AD75" i="3"/>
  <c r="AE75" i="3"/>
  <c r="S73" i="3"/>
  <c r="R73" i="3" s="1"/>
  <c r="O73" i="3" s="1"/>
  <c r="AA73" i="3"/>
  <c r="AH73" i="3" l="1"/>
  <c r="AI74" i="3"/>
  <c r="P74" i="3"/>
  <c r="X73" i="3"/>
  <c r="Q75" i="3"/>
  <c r="CF75" i="3"/>
  <c r="CE75" i="3" s="1"/>
  <c r="BX75" i="3"/>
  <c r="D75" i="3"/>
  <c r="BB75" i="3" s="1"/>
  <c r="BA75" i="3" s="1"/>
  <c r="AU74" i="3"/>
  <c r="AT74" i="3" s="1"/>
  <c r="AS74" i="3" s="1"/>
  <c r="CH74" i="3"/>
  <c r="CG74" i="3" s="1"/>
  <c r="CD74" i="3" s="1"/>
  <c r="AZ73" i="3"/>
  <c r="AB75" i="3"/>
  <c r="AJ75" i="3"/>
  <c r="C77" i="3"/>
  <c r="J76" i="3"/>
  <c r="K76" i="3" s="1"/>
  <c r="I76" i="3" s="1"/>
  <c r="AL76" i="3" s="1"/>
  <c r="AK76" i="3" s="1"/>
  <c r="E76" i="3"/>
  <c r="F76" i="3" s="1"/>
  <c r="CC77" i="3"/>
  <c r="CI76" i="3"/>
  <c r="CK76" i="3"/>
  <c r="BW74" i="3"/>
  <c r="BV74" i="3" s="1"/>
  <c r="BU74" i="3" s="1"/>
  <c r="W77" i="3"/>
  <c r="AC76" i="3"/>
  <c r="AD76" i="3"/>
  <c r="AE76" i="3"/>
  <c r="AG77" i="3"/>
  <c r="BZ76" i="3"/>
  <c r="AM76" i="3"/>
  <c r="CA76" i="3"/>
  <c r="CJ76" i="3"/>
  <c r="AN76" i="3"/>
  <c r="AP76" i="3"/>
  <c r="AO76" i="3"/>
  <c r="BD75" i="3"/>
  <c r="CH75" i="3"/>
  <c r="CG75" i="3" s="1"/>
  <c r="BB74" i="3"/>
  <c r="BA74" i="3" s="1"/>
  <c r="BO74" i="3"/>
  <c r="BN74" i="3" s="1"/>
  <c r="BK74" i="3" s="1"/>
  <c r="Z74" i="3"/>
  <c r="Y74" i="3" s="1"/>
  <c r="S74" i="3"/>
  <c r="R74" i="3" s="1"/>
  <c r="AA74" i="3"/>
  <c r="BC74" i="3"/>
  <c r="BJ77" i="3"/>
  <c r="BP76" i="3"/>
  <c r="BR76" i="3"/>
  <c r="BQ76" i="3"/>
  <c r="AY77" i="3"/>
  <c r="BE76" i="3"/>
  <c r="BH76" i="3"/>
  <c r="BG76" i="3"/>
  <c r="BF76" i="3"/>
  <c r="N77" i="3"/>
  <c r="T76" i="3"/>
  <c r="U76" i="3"/>
  <c r="AI75" i="3" l="1"/>
  <c r="AH74" i="3"/>
  <c r="O74" i="3"/>
  <c r="BY76" i="3"/>
  <c r="CH76" i="3" s="1"/>
  <c r="CG76" i="3" s="1"/>
  <c r="P75" i="3"/>
  <c r="AZ74" i="3"/>
  <c r="X74" i="3"/>
  <c r="CD75" i="3"/>
  <c r="BW75" i="3"/>
  <c r="BV75" i="3" s="1"/>
  <c r="BU75" i="3" s="1"/>
  <c r="Z75" i="3"/>
  <c r="Y75" i="3" s="1"/>
  <c r="BC75" i="3"/>
  <c r="AZ75" i="3" s="1"/>
  <c r="Q76" i="3"/>
  <c r="AU75" i="3"/>
  <c r="AT75" i="3" s="1"/>
  <c r="AS75" i="3" s="1"/>
  <c r="N78" i="3"/>
  <c r="T77" i="3"/>
  <c r="U77" i="3"/>
  <c r="AB76" i="3"/>
  <c r="AY78" i="3"/>
  <c r="BE77" i="3"/>
  <c r="BH77" i="3"/>
  <c r="BF77" i="3"/>
  <c r="BG77" i="3"/>
  <c r="BJ78" i="3"/>
  <c r="BP77" i="3"/>
  <c r="BQ77" i="3"/>
  <c r="BR77" i="3"/>
  <c r="CF76" i="3"/>
  <c r="CE76" i="3" s="1"/>
  <c r="AJ76" i="3"/>
  <c r="AG78" i="3"/>
  <c r="BZ77" i="3"/>
  <c r="AM77" i="3"/>
  <c r="CJ77" i="3"/>
  <c r="CA77" i="3"/>
  <c r="AN77" i="3"/>
  <c r="AO77" i="3"/>
  <c r="AP77" i="3"/>
  <c r="W78" i="3"/>
  <c r="AC77" i="3"/>
  <c r="AE77" i="3"/>
  <c r="AD77" i="3"/>
  <c r="CC78" i="3"/>
  <c r="CI77" i="3"/>
  <c r="CK77" i="3"/>
  <c r="D76" i="3"/>
  <c r="C78" i="3"/>
  <c r="J77" i="3"/>
  <c r="K77" i="3" s="1"/>
  <c r="I77" i="3" s="1"/>
  <c r="AL77" i="3" s="1"/>
  <c r="AK77" i="3" s="1"/>
  <c r="E77" i="3"/>
  <c r="F77" i="3" s="1"/>
  <c r="BO75" i="3"/>
  <c r="BN75" i="3" s="1"/>
  <c r="BK75" i="3" s="1"/>
  <c r="BD76" i="3"/>
  <c r="S75" i="3"/>
  <c r="R75" i="3" s="1"/>
  <c r="AA75" i="3"/>
  <c r="AH75" i="3" l="1"/>
  <c r="AI76" i="3"/>
  <c r="BX76" i="3"/>
  <c r="O75" i="3"/>
  <c r="P76" i="3"/>
  <c r="CD76" i="3"/>
  <c r="X75" i="3"/>
  <c r="BY77" i="3"/>
  <c r="CH77" i="3" s="1"/>
  <c r="CG77" i="3" s="1"/>
  <c r="BW76" i="3"/>
  <c r="BV76" i="3" s="1"/>
  <c r="BC76" i="3"/>
  <c r="AU76" i="3"/>
  <c r="AT76" i="3" s="1"/>
  <c r="AS76" i="3" s="1"/>
  <c r="D77" i="3"/>
  <c r="Q77" i="3"/>
  <c r="CC79" i="3"/>
  <c r="CI78" i="3"/>
  <c r="CK78" i="3"/>
  <c r="W79" i="3"/>
  <c r="AC78" i="3"/>
  <c r="AE78" i="3"/>
  <c r="AD78" i="3"/>
  <c r="AJ77" i="3"/>
  <c r="AG79" i="3"/>
  <c r="BZ78" i="3"/>
  <c r="AM78" i="3"/>
  <c r="CJ78" i="3"/>
  <c r="CA78" i="3"/>
  <c r="AN78" i="3"/>
  <c r="AP78" i="3"/>
  <c r="AO78" i="3"/>
  <c r="BB76" i="3"/>
  <c r="BA76" i="3" s="1"/>
  <c r="BO76" i="3"/>
  <c r="BN76" i="3" s="1"/>
  <c r="BK76" i="3" s="1"/>
  <c r="Z76" i="3"/>
  <c r="Y76" i="3" s="1"/>
  <c r="AB77" i="3"/>
  <c r="AA77" i="3" s="1"/>
  <c r="CF77" i="3"/>
  <c r="CE77" i="3" s="1"/>
  <c r="BD77" i="3"/>
  <c r="S76" i="3"/>
  <c r="R76" i="3" s="1"/>
  <c r="AA76" i="3"/>
  <c r="C79" i="3"/>
  <c r="J78" i="3"/>
  <c r="K78" i="3" s="1"/>
  <c r="I78" i="3" s="1"/>
  <c r="AL78" i="3" s="1"/>
  <c r="AK78" i="3" s="1"/>
  <c r="E78" i="3"/>
  <c r="F78" i="3" s="1"/>
  <c r="BJ79" i="3"/>
  <c r="BP78" i="3"/>
  <c r="BR78" i="3"/>
  <c r="BQ78" i="3"/>
  <c r="AY79" i="3"/>
  <c r="BE78" i="3"/>
  <c r="BH78" i="3"/>
  <c r="BF78" i="3"/>
  <c r="BG78" i="3"/>
  <c r="N79" i="3"/>
  <c r="T78" i="3"/>
  <c r="U78" i="3"/>
  <c r="AI77" i="3" l="1"/>
  <c r="AH76" i="3"/>
  <c r="BU76" i="3"/>
  <c r="O76" i="3"/>
  <c r="P77" i="3"/>
  <c r="CD77" i="3"/>
  <c r="AZ76" i="3"/>
  <c r="BX77" i="3"/>
  <c r="BC77" i="3"/>
  <c r="X76" i="3"/>
  <c r="BB77" i="3"/>
  <c r="BA77" i="3" s="1"/>
  <c r="BO77" i="3"/>
  <c r="BN77" i="3" s="1"/>
  <c r="BK77" i="3" s="1"/>
  <c r="S77" i="3"/>
  <c r="R77" i="3" s="1"/>
  <c r="CF78" i="3"/>
  <c r="CE78" i="3" s="1"/>
  <c r="D78" i="3"/>
  <c r="BB78" i="3" s="1"/>
  <c r="BA78" i="3" s="1"/>
  <c r="Z77" i="3"/>
  <c r="Y77" i="3" s="1"/>
  <c r="X77" i="3" s="1"/>
  <c r="BJ80" i="3"/>
  <c r="BP79" i="3"/>
  <c r="BR79" i="3"/>
  <c r="BQ79" i="3"/>
  <c r="C80" i="3"/>
  <c r="J79" i="3"/>
  <c r="K79" i="3" s="1"/>
  <c r="I79" i="3" s="1"/>
  <c r="AL79" i="3" s="1"/>
  <c r="AK79" i="3" s="1"/>
  <c r="E79" i="3"/>
  <c r="F79" i="3" s="1"/>
  <c r="Q78" i="3"/>
  <c r="N80" i="3"/>
  <c r="T79" i="3"/>
  <c r="U79" i="3"/>
  <c r="BD78" i="3"/>
  <c r="AU77" i="3"/>
  <c r="AT77" i="3" s="1"/>
  <c r="AS77" i="3" s="1"/>
  <c r="BY78" i="3"/>
  <c r="BX78" i="3" s="1"/>
  <c r="AJ78" i="3"/>
  <c r="AG80" i="3"/>
  <c r="AM79" i="3"/>
  <c r="BZ79" i="3"/>
  <c r="CA79" i="3"/>
  <c r="CJ79" i="3"/>
  <c r="AN79" i="3"/>
  <c r="AO79" i="3"/>
  <c r="AP79" i="3"/>
  <c r="AB78" i="3"/>
  <c r="AA78" i="3" s="1"/>
  <c r="CC80" i="3"/>
  <c r="CI79" i="3"/>
  <c r="CK79" i="3"/>
  <c r="AY80" i="3"/>
  <c r="BE79" i="3"/>
  <c r="BH79" i="3"/>
  <c r="BF79" i="3"/>
  <c r="BG79" i="3"/>
  <c r="BW77" i="3"/>
  <c r="BV77" i="3" s="1"/>
  <c r="W80" i="3"/>
  <c r="AC79" i="3"/>
  <c r="AD79" i="3"/>
  <c r="AE79" i="3"/>
  <c r="AI78" i="3" l="1"/>
  <c r="AH77" i="3"/>
  <c r="AZ77" i="3"/>
  <c r="O77" i="3"/>
  <c r="BU77" i="3"/>
  <c r="P78" i="3"/>
  <c r="BY79" i="3"/>
  <c r="CH79" i="3" s="1"/>
  <c r="CG79" i="3" s="1"/>
  <c r="BW78" i="3"/>
  <c r="BV78" i="3" s="1"/>
  <c r="BU78" i="3" s="1"/>
  <c r="BC78" i="3"/>
  <c r="AZ78" i="3" s="1"/>
  <c r="D79" i="3"/>
  <c r="BB79" i="3" s="1"/>
  <c r="BA79" i="3" s="1"/>
  <c r="CC81" i="3"/>
  <c r="CI80" i="3"/>
  <c r="CK80" i="3"/>
  <c r="AJ79" i="3"/>
  <c r="C81" i="3"/>
  <c r="J80" i="3"/>
  <c r="K80" i="3" s="1"/>
  <c r="I80" i="3" s="1"/>
  <c r="AL80" i="3" s="1"/>
  <c r="AK80" i="3" s="1"/>
  <c r="E80" i="3"/>
  <c r="F80" i="3" s="1"/>
  <c r="BO78" i="3"/>
  <c r="BN78" i="3" s="1"/>
  <c r="BK78" i="3" s="1"/>
  <c r="W81" i="3"/>
  <c r="AC80" i="3"/>
  <c r="AE80" i="3"/>
  <c r="AD80" i="3"/>
  <c r="AY81" i="3"/>
  <c r="BE80" i="3"/>
  <c r="BH80" i="3"/>
  <c r="BG80" i="3"/>
  <c r="BF80" i="3"/>
  <c r="CF79" i="3"/>
  <c r="CE79" i="3" s="1"/>
  <c r="AG81" i="3"/>
  <c r="BZ80" i="3"/>
  <c r="AM80" i="3"/>
  <c r="CA80" i="3"/>
  <c r="CJ80" i="3"/>
  <c r="AN80" i="3"/>
  <c r="AP80" i="3"/>
  <c r="AO80" i="3"/>
  <c r="AU78" i="3"/>
  <c r="AT78" i="3" s="1"/>
  <c r="AS78" i="3" s="1"/>
  <c r="CH78" i="3"/>
  <c r="CG78" i="3" s="1"/>
  <c r="CD78" i="3" s="1"/>
  <c r="Q79" i="3"/>
  <c r="N81" i="3"/>
  <c r="T80" i="3"/>
  <c r="U80" i="3"/>
  <c r="Z78" i="3"/>
  <c r="Y78" i="3" s="1"/>
  <c r="X78" i="3" s="1"/>
  <c r="S78" i="3"/>
  <c r="R78" i="3" s="1"/>
  <c r="O78" i="3" s="1"/>
  <c r="AB79" i="3"/>
  <c r="BD79" i="3"/>
  <c r="BJ81" i="3"/>
  <c r="BP80" i="3"/>
  <c r="BQ80" i="3"/>
  <c r="BR80" i="3"/>
  <c r="AI79" i="3" l="1"/>
  <c r="AH78" i="3"/>
  <c r="BX79" i="3"/>
  <c r="P79" i="3"/>
  <c r="CD79" i="3"/>
  <c r="BY80" i="3"/>
  <c r="CH80" i="3" s="1"/>
  <c r="CG80" i="3" s="1"/>
  <c r="BC79" i="3"/>
  <c r="AZ79" i="3" s="1"/>
  <c r="AU79" i="3"/>
  <c r="AT79" i="3" s="1"/>
  <c r="AS79" i="3" s="1"/>
  <c r="BW79" i="3"/>
  <c r="BV79" i="3" s="1"/>
  <c r="CF80" i="3"/>
  <c r="CE80" i="3" s="1"/>
  <c r="CD80" i="3" s="1"/>
  <c r="BJ82" i="3"/>
  <c r="BP81" i="3"/>
  <c r="BQ81" i="3"/>
  <c r="BR81" i="3"/>
  <c r="S79" i="3"/>
  <c r="R79" i="3" s="1"/>
  <c r="AA79" i="3"/>
  <c r="Q80" i="3"/>
  <c r="N82" i="3"/>
  <c r="T81" i="3"/>
  <c r="U81" i="3"/>
  <c r="BD80" i="3"/>
  <c r="AB80" i="3"/>
  <c r="D80" i="3"/>
  <c r="C82" i="3"/>
  <c r="J81" i="3"/>
  <c r="K81" i="3" s="1"/>
  <c r="I81" i="3" s="1"/>
  <c r="AL81" i="3" s="1"/>
  <c r="AK81" i="3" s="1"/>
  <c r="E81" i="3"/>
  <c r="F81" i="3" s="1"/>
  <c r="BO79" i="3"/>
  <c r="BN79" i="3" s="1"/>
  <c r="BK79" i="3" s="1"/>
  <c r="AJ80" i="3"/>
  <c r="AG82" i="3"/>
  <c r="BZ81" i="3"/>
  <c r="AM81" i="3"/>
  <c r="CJ81" i="3"/>
  <c r="CA81" i="3"/>
  <c r="AN81" i="3"/>
  <c r="AO81" i="3"/>
  <c r="AP81" i="3"/>
  <c r="AY82" i="3"/>
  <c r="BE81" i="3"/>
  <c r="BF81" i="3"/>
  <c r="BH81" i="3"/>
  <c r="BG81" i="3"/>
  <c r="W82" i="3"/>
  <c r="AC81" i="3"/>
  <c r="AD81" i="3"/>
  <c r="AE81" i="3"/>
  <c r="Z79" i="3"/>
  <c r="Y79" i="3" s="1"/>
  <c r="CC82" i="3"/>
  <c r="CI81" i="3"/>
  <c r="CK81" i="3"/>
  <c r="AI80" i="3" l="1"/>
  <c r="AH79" i="3"/>
  <c r="BU79" i="3"/>
  <c r="O79" i="3"/>
  <c r="P80" i="3"/>
  <c r="BX80" i="3"/>
  <c r="X79" i="3"/>
  <c r="AU80" i="3"/>
  <c r="AT80" i="3" s="1"/>
  <c r="AS80" i="3" s="1"/>
  <c r="BW80" i="3"/>
  <c r="BV80" i="3" s="1"/>
  <c r="BY81" i="3"/>
  <c r="CH81" i="3" s="1"/>
  <c r="CG81" i="3" s="1"/>
  <c r="D81" i="3"/>
  <c r="BB81" i="3" s="1"/>
  <c r="BA81" i="3" s="1"/>
  <c r="W83" i="3"/>
  <c r="AC82" i="3"/>
  <c r="AD82" i="3"/>
  <c r="AE82" i="3"/>
  <c r="AY83" i="3"/>
  <c r="BE82" i="3"/>
  <c r="BG82" i="3"/>
  <c r="BF82" i="3"/>
  <c r="BH82" i="3"/>
  <c r="AJ81" i="3"/>
  <c r="AG83" i="3"/>
  <c r="BZ82" i="3"/>
  <c r="AM82" i="3"/>
  <c r="CJ82" i="3"/>
  <c r="CA82" i="3"/>
  <c r="AP82" i="3"/>
  <c r="AN82" i="3"/>
  <c r="AO82" i="3"/>
  <c r="C83" i="3"/>
  <c r="J82" i="3"/>
  <c r="K82" i="3" s="1"/>
  <c r="I82" i="3" s="1"/>
  <c r="AL82" i="3" s="1"/>
  <c r="AK82" i="3" s="1"/>
  <c r="E82" i="3"/>
  <c r="F82" i="3" s="1"/>
  <c r="AB81" i="3"/>
  <c r="BD81" i="3"/>
  <c r="CF81" i="3"/>
  <c r="CE81" i="3" s="1"/>
  <c r="BB80" i="3"/>
  <c r="BA80" i="3" s="1"/>
  <c r="BO80" i="3"/>
  <c r="BN80" i="3" s="1"/>
  <c r="BK80" i="3" s="1"/>
  <c r="Z80" i="3"/>
  <c r="Y80" i="3" s="1"/>
  <c r="BC80" i="3"/>
  <c r="Q81" i="3"/>
  <c r="N83" i="3"/>
  <c r="T82" i="3"/>
  <c r="U82" i="3"/>
  <c r="CC83" i="3"/>
  <c r="CI82" i="3"/>
  <c r="CK82" i="3"/>
  <c r="S80" i="3"/>
  <c r="R80" i="3" s="1"/>
  <c r="O80" i="3" s="1"/>
  <c r="AA80" i="3"/>
  <c r="BJ83" i="3"/>
  <c r="BP82" i="3"/>
  <c r="BR82" i="3"/>
  <c r="BQ82" i="3"/>
  <c r="AI81" i="3" l="1"/>
  <c r="AH80" i="3"/>
  <c r="P81" i="3"/>
  <c r="CD81" i="3"/>
  <c r="BX81" i="3"/>
  <c r="BU80" i="3"/>
  <c r="X80" i="3"/>
  <c r="AZ80" i="3"/>
  <c r="AU81" i="3"/>
  <c r="AT81" i="3" s="1"/>
  <c r="AS81" i="3" s="1"/>
  <c r="BC81" i="3"/>
  <c r="AZ81" i="3" s="1"/>
  <c r="BO81" i="3"/>
  <c r="BN81" i="3" s="1"/>
  <c r="BK81" i="3" s="1"/>
  <c r="BY82" i="3"/>
  <c r="CH82" i="3" s="1"/>
  <c r="CG82" i="3" s="1"/>
  <c r="Z81" i="3"/>
  <c r="Y81" i="3" s="1"/>
  <c r="AJ82" i="3"/>
  <c r="AG84" i="3"/>
  <c r="AM83" i="3"/>
  <c r="BZ83" i="3"/>
  <c r="CA83" i="3"/>
  <c r="CJ83" i="3"/>
  <c r="AO83" i="3"/>
  <c r="AP83" i="3"/>
  <c r="AN83" i="3"/>
  <c r="BJ84" i="3"/>
  <c r="BP83" i="3"/>
  <c r="BQ83" i="3"/>
  <c r="BR83" i="3"/>
  <c r="Q82" i="3"/>
  <c r="N84" i="3"/>
  <c r="T83" i="3"/>
  <c r="U83" i="3"/>
  <c r="BW81" i="3"/>
  <c r="BV81" i="3" s="1"/>
  <c r="S81" i="3"/>
  <c r="R81" i="3" s="1"/>
  <c r="AA81" i="3"/>
  <c r="D82" i="3"/>
  <c r="C84" i="3"/>
  <c r="J83" i="3"/>
  <c r="K83" i="3" s="1"/>
  <c r="I83" i="3" s="1"/>
  <c r="AL83" i="3" s="1"/>
  <c r="AK83" i="3" s="1"/>
  <c r="E83" i="3"/>
  <c r="F83" i="3" s="1"/>
  <c r="CF82" i="3"/>
  <c r="CE82" i="3" s="1"/>
  <c r="BD82" i="3"/>
  <c r="AB82" i="3"/>
  <c r="CC84" i="3"/>
  <c r="CI83" i="3"/>
  <c r="CK83" i="3"/>
  <c r="BX82" i="3"/>
  <c r="AY84" i="3"/>
  <c r="BE83" i="3"/>
  <c r="BH83" i="3"/>
  <c r="BF83" i="3"/>
  <c r="BG83" i="3"/>
  <c r="W84" i="3"/>
  <c r="AC83" i="3"/>
  <c r="AD83" i="3"/>
  <c r="AE83" i="3"/>
  <c r="AI82" i="3" l="1"/>
  <c r="AH81" i="3"/>
  <c r="O81" i="3"/>
  <c r="P82" i="3"/>
  <c r="BU81" i="3"/>
  <c r="X81" i="3"/>
  <c r="CD82" i="3"/>
  <c r="BC82" i="3"/>
  <c r="Q83" i="3"/>
  <c r="BY83" i="3"/>
  <c r="CH83" i="3" s="1"/>
  <c r="CG83" i="3" s="1"/>
  <c r="BW82" i="3"/>
  <c r="BV82" i="3" s="1"/>
  <c r="BU82" i="3" s="1"/>
  <c r="N85" i="3"/>
  <c r="T84" i="3"/>
  <c r="U84" i="3"/>
  <c r="AU82" i="3"/>
  <c r="AT82" i="3" s="1"/>
  <c r="AS82" i="3" s="1"/>
  <c r="W85" i="3"/>
  <c r="AC84" i="3"/>
  <c r="AD84" i="3"/>
  <c r="AE84" i="3"/>
  <c r="BD83" i="3"/>
  <c r="S82" i="3"/>
  <c r="R82" i="3" s="1"/>
  <c r="AA82" i="3"/>
  <c r="D83" i="3"/>
  <c r="C85" i="3"/>
  <c r="J84" i="3"/>
  <c r="K84" i="3" s="1"/>
  <c r="I84" i="3" s="1"/>
  <c r="AL84" i="3" s="1"/>
  <c r="AK84" i="3" s="1"/>
  <c r="E84" i="3"/>
  <c r="F84" i="3" s="1"/>
  <c r="BJ85" i="3"/>
  <c r="BP84" i="3"/>
  <c r="BR84" i="3"/>
  <c r="BQ84" i="3"/>
  <c r="CF83" i="3"/>
  <c r="CE83" i="3" s="1"/>
  <c r="AG85" i="3"/>
  <c r="BZ84" i="3"/>
  <c r="AM84" i="3"/>
  <c r="CA84" i="3"/>
  <c r="CJ84" i="3"/>
  <c r="AP84" i="3"/>
  <c r="AO84" i="3"/>
  <c r="AN84" i="3"/>
  <c r="AB83" i="3"/>
  <c r="AY85" i="3"/>
  <c r="BE84" i="3"/>
  <c r="BH84" i="3"/>
  <c r="BG84" i="3"/>
  <c r="BF84" i="3"/>
  <c r="CC85" i="3"/>
  <c r="CI84" i="3"/>
  <c r="CK84" i="3"/>
  <c r="BB82" i="3"/>
  <c r="BA82" i="3" s="1"/>
  <c r="BO82" i="3"/>
  <c r="BN82" i="3" s="1"/>
  <c r="BK82" i="3" s="1"/>
  <c r="Z82" i="3"/>
  <c r="Y82" i="3" s="1"/>
  <c r="BX83" i="3"/>
  <c r="AJ83" i="3"/>
  <c r="AI83" i="3" l="1"/>
  <c r="AH82" i="3"/>
  <c r="BY84" i="3"/>
  <c r="CH84" i="3" s="1"/>
  <c r="CG84" i="3" s="1"/>
  <c r="O82" i="3"/>
  <c r="AZ82" i="3"/>
  <c r="X82" i="3"/>
  <c r="CD83" i="3"/>
  <c r="P83" i="3"/>
  <c r="BW83" i="3"/>
  <c r="BV83" i="3" s="1"/>
  <c r="BU83" i="3" s="1"/>
  <c r="CC86" i="3"/>
  <c r="CI85" i="3"/>
  <c r="CK85" i="3"/>
  <c r="BD84" i="3"/>
  <c r="CF84" i="3"/>
  <c r="CE84" i="3" s="1"/>
  <c r="AG86" i="3"/>
  <c r="BZ85" i="3"/>
  <c r="AM85" i="3"/>
  <c r="CJ85" i="3"/>
  <c r="CA85" i="3"/>
  <c r="AO85" i="3"/>
  <c r="AP85" i="3"/>
  <c r="AN85" i="3"/>
  <c r="S83" i="3"/>
  <c r="R83" i="3" s="1"/>
  <c r="AA83" i="3"/>
  <c r="AJ84" i="3"/>
  <c r="BB83" i="3"/>
  <c r="BA83" i="3" s="1"/>
  <c r="Z83" i="3"/>
  <c r="Y83" i="3" s="1"/>
  <c r="BO83" i="3"/>
  <c r="BN83" i="3" s="1"/>
  <c r="BK83" i="3" s="1"/>
  <c r="AB84" i="3"/>
  <c r="AU83" i="3"/>
  <c r="AT83" i="3" s="1"/>
  <c r="AS83" i="3" s="1"/>
  <c r="AY86" i="3"/>
  <c r="BE85" i="3"/>
  <c r="BH85" i="3"/>
  <c r="BF85" i="3"/>
  <c r="BG85" i="3"/>
  <c r="BJ86" i="3"/>
  <c r="BP85" i="3"/>
  <c r="BQ85" i="3"/>
  <c r="BR85" i="3"/>
  <c r="D84" i="3"/>
  <c r="C86" i="3"/>
  <c r="J85" i="3"/>
  <c r="K85" i="3" s="1"/>
  <c r="I85" i="3" s="1"/>
  <c r="AL85" i="3" s="1"/>
  <c r="AK85" i="3" s="1"/>
  <c r="E85" i="3"/>
  <c r="F85" i="3" s="1"/>
  <c r="BC83" i="3"/>
  <c r="W86" i="3"/>
  <c r="AC85" i="3"/>
  <c r="AD85" i="3"/>
  <c r="AE85" i="3"/>
  <c r="Q84" i="3"/>
  <c r="N86" i="3"/>
  <c r="T85" i="3"/>
  <c r="U85" i="3"/>
  <c r="AI84" i="3" l="1"/>
  <c r="AH83" i="3"/>
  <c r="O83" i="3"/>
  <c r="BX84" i="3"/>
  <c r="P84" i="3"/>
  <c r="X83" i="3"/>
  <c r="CD84" i="3"/>
  <c r="AZ83" i="3"/>
  <c r="Q85" i="3"/>
  <c r="D85" i="3"/>
  <c r="BB85" i="3" s="1"/>
  <c r="BA85" i="3" s="1"/>
  <c r="CF85" i="3"/>
  <c r="CE85" i="3" s="1"/>
  <c r="N87" i="3"/>
  <c r="T86" i="3"/>
  <c r="U86" i="3"/>
  <c r="AY87" i="3"/>
  <c r="BE86" i="3"/>
  <c r="BH86" i="3"/>
  <c r="BF86" i="3"/>
  <c r="BG86" i="3"/>
  <c r="W87" i="3"/>
  <c r="AC86" i="3"/>
  <c r="AE86" i="3"/>
  <c r="AD86" i="3"/>
  <c r="BB84" i="3"/>
  <c r="BA84" i="3" s="1"/>
  <c r="BO84" i="3"/>
  <c r="BN84" i="3" s="1"/>
  <c r="BK84" i="3" s="1"/>
  <c r="Z84" i="3"/>
  <c r="Y84" i="3" s="1"/>
  <c r="BJ87" i="3"/>
  <c r="BP86" i="3"/>
  <c r="BR86" i="3"/>
  <c r="BQ86" i="3"/>
  <c r="BD85" i="3"/>
  <c r="AU84" i="3"/>
  <c r="AT84" i="3" s="1"/>
  <c r="AS84" i="3" s="1"/>
  <c r="BW84" i="3"/>
  <c r="BV84" i="3" s="1"/>
  <c r="BY85" i="3"/>
  <c r="BX85" i="3" s="1"/>
  <c r="AJ85" i="3"/>
  <c r="AG87" i="3"/>
  <c r="BZ86" i="3"/>
  <c r="AM86" i="3"/>
  <c r="CJ86" i="3"/>
  <c r="CA86" i="3"/>
  <c r="AP86" i="3"/>
  <c r="AN86" i="3"/>
  <c r="AO86" i="3"/>
  <c r="BC84" i="3"/>
  <c r="AB85" i="3"/>
  <c r="AA85" i="3" s="1"/>
  <c r="C87" i="3"/>
  <c r="J86" i="3"/>
  <c r="K86" i="3" s="1"/>
  <c r="I86" i="3" s="1"/>
  <c r="AL86" i="3" s="1"/>
  <c r="AK86" i="3" s="1"/>
  <c r="E86" i="3"/>
  <c r="F86" i="3" s="1"/>
  <c r="S84" i="3"/>
  <c r="R84" i="3" s="1"/>
  <c r="O84" i="3" s="1"/>
  <c r="AA84" i="3"/>
  <c r="CC87" i="3"/>
  <c r="CI86" i="3"/>
  <c r="CK86" i="3"/>
  <c r="AI85" i="3" l="1"/>
  <c r="AH84" i="3"/>
  <c r="BU84" i="3"/>
  <c r="P85" i="3"/>
  <c r="X84" i="3"/>
  <c r="AZ84" i="3"/>
  <c r="BC85" i="3"/>
  <c r="AZ85" i="3" s="1"/>
  <c r="BO85" i="3"/>
  <c r="BN85" i="3" s="1"/>
  <c r="BK85" i="3" s="1"/>
  <c r="Z85" i="3"/>
  <c r="Y85" i="3" s="1"/>
  <c r="X85" i="3" s="1"/>
  <c r="BW85" i="3"/>
  <c r="BV85" i="3" s="1"/>
  <c r="BU85" i="3" s="1"/>
  <c r="D86" i="3"/>
  <c r="BB86" i="3" s="1"/>
  <c r="BA86" i="3" s="1"/>
  <c r="BY86" i="3"/>
  <c r="BX86" i="3" s="1"/>
  <c r="AU85" i="3"/>
  <c r="AT85" i="3" s="1"/>
  <c r="AS85" i="3" s="1"/>
  <c r="Q86" i="3"/>
  <c r="CC88" i="3"/>
  <c r="CI87" i="3"/>
  <c r="CK87" i="3"/>
  <c r="C88" i="3"/>
  <c r="J87" i="3"/>
  <c r="K87" i="3" s="1"/>
  <c r="I87" i="3" s="1"/>
  <c r="AL87" i="3" s="1"/>
  <c r="AK87" i="3" s="1"/>
  <c r="E87" i="3"/>
  <c r="F87" i="3" s="1"/>
  <c r="CF86" i="3"/>
  <c r="CE86" i="3" s="1"/>
  <c r="CH85" i="3"/>
  <c r="CG85" i="3" s="1"/>
  <c r="CD85" i="3" s="1"/>
  <c r="AB86" i="3"/>
  <c r="AA86" i="3" s="1"/>
  <c r="AY88" i="3"/>
  <c r="BE87" i="3"/>
  <c r="BH87" i="3"/>
  <c r="BF87" i="3"/>
  <c r="BG87" i="3"/>
  <c r="S85" i="3"/>
  <c r="R85" i="3" s="1"/>
  <c r="AJ86" i="3"/>
  <c r="AG88" i="3"/>
  <c r="AM87" i="3"/>
  <c r="BZ87" i="3"/>
  <c r="CA87" i="3"/>
  <c r="CJ87" i="3"/>
  <c r="AO87" i="3"/>
  <c r="AP87" i="3"/>
  <c r="AN87" i="3"/>
  <c r="BJ88" i="3"/>
  <c r="BP87" i="3"/>
  <c r="BR87" i="3"/>
  <c r="BQ87" i="3"/>
  <c r="W88" i="3"/>
  <c r="AC87" i="3"/>
  <c r="AD87" i="3"/>
  <c r="AE87" i="3"/>
  <c r="BD86" i="3"/>
  <c r="N88" i="3"/>
  <c r="T87" i="3"/>
  <c r="U87" i="3"/>
  <c r="AI86" i="3" l="1"/>
  <c r="AH85" i="3"/>
  <c r="O85" i="3"/>
  <c r="P86" i="3"/>
  <c r="CH86" i="3"/>
  <c r="CG86" i="3" s="1"/>
  <c r="CD86" i="3" s="1"/>
  <c r="Z86" i="3"/>
  <c r="Y86" i="3" s="1"/>
  <c r="X86" i="3" s="1"/>
  <c r="BC86" i="3"/>
  <c r="AZ86" i="3" s="1"/>
  <c r="CF87" i="3"/>
  <c r="CE87" i="3" s="1"/>
  <c r="W89" i="3"/>
  <c r="AC88" i="3"/>
  <c r="AD88" i="3"/>
  <c r="AE88" i="3"/>
  <c r="BJ89" i="3"/>
  <c r="BP88" i="3"/>
  <c r="BQ88" i="3"/>
  <c r="BR88" i="3"/>
  <c r="AG89" i="3"/>
  <c r="BZ88" i="3"/>
  <c r="AM88" i="3"/>
  <c r="CA88" i="3"/>
  <c r="CJ88" i="3"/>
  <c r="AP88" i="3"/>
  <c r="AO88" i="3"/>
  <c r="AN88" i="3"/>
  <c r="Q87" i="3"/>
  <c r="N89" i="3"/>
  <c r="T88" i="3"/>
  <c r="U88" i="3"/>
  <c r="AB87" i="3"/>
  <c r="BY87" i="3"/>
  <c r="BX87" i="3" s="1"/>
  <c r="AJ87" i="3"/>
  <c r="AY89" i="3"/>
  <c r="BE88" i="3"/>
  <c r="BH88" i="3"/>
  <c r="BG88" i="3"/>
  <c r="BF88" i="3"/>
  <c r="AU86" i="3"/>
  <c r="AT86" i="3" s="1"/>
  <c r="AS86" i="3" s="1"/>
  <c r="D87" i="3"/>
  <c r="C89" i="3"/>
  <c r="J88" i="3"/>
  <c r="K88" i="3" s="1"/>
  <c r="I88" i="3" s="1"/>
  <c r="AL88" i="3" s="1"/>
  <c r="AK88" i="3" s="1"/>
  <c r="E88" i="3"/>
  <c r="F88" i="3" s="1"/>
  <c r="BO86" i="3"/>
  <c r="BN86" i="3" s="1"/>
  <c r="BK86" i="3" s="1"/>
  <c r="BD87" i="3"/>
  <c r="BW86" i="3"/>
  <c r="BV86" i="3" s="1"/>
  <c r="BU86" i="3" s="1"/>
  <c r="S86" i="3"/>
  <c r="R86" i="3" s="1"/>
  <c r="CC89" i="3"/>
  <c r="CI88" i="3"/>
  <c r="CK88" i="3"/>
  <c r="AI87" i="3" l="1"/>
  <c r="AH86" i="3"/>
  <c r="BY88" i="3"/>
  <c r="BX88" i="3" s="1"/>
  <c r="O86" i="3"/>
  <c r="P87" i="3"/>
  <c r="BW87" i="3"/>
  <c r="BV87" i="3" s="1"/>
  <c r="BU87" i="3" s="1"/>
  <c r="BC87" i="3"/>
  <c r="D88" i="3"/>
  <c r="BB88" i="3" s="1"/>
  <c r="BA88" i="3" s="1"/>
  <c r="CH87" i="3"/>
  <c r="CG87" i="3" s="1"/>
  <c r="CD87" i="3" s="1"/>
  <c r="C90" i="3"/>
  <c r="J89" i="3"/>
  <c r="K89" i="3" s="1"/>
  <c r="I89" i="3" s="1"/>
  <c r="AL89" i="3" s="1"/>
  <c r="AK89" i="3" s="1"/>
  <c r="E89" i="3"/>
  <c r="F89" i="3" s="1"/>
  <c r="BD88" i="3"/>
  <c r="S87" i="3"/>
  <c r="R87" i="3" s="1"/>
  <c r="AA87" i="3"/>
  <c r="CF88" i="3"/>
  <c r="CE88" i="3" s="1"/>
  <c r="BJ90" i="3"/>
  <c r="BP89" i="3"/>
  <c r="BQ89" i="3"/>
  <c r="BR89" i="3"/>
  <c r="CC90" i="3"/>
  <c r="CI89" i="3"/>
  <c r="CK89" i="3"/>
  <c r="AU87" i="3"/>
  <c r="AT87" i="3" s="1"/>
  <c r="AS87" i="3" s="1"/>
  <c r="BB87" i="3"/>
  <c r="BA87" i="3" s="1"/>
  <c r="BO87" i="3"/>
  <c r="BN87" i="3" s="1"/>
  <c r="BK87" i="3" s="1"/>
  <c r="Z87" i="3"/>
  <c r="Y87" i="3" s="1"/>
  <c r="AY90" i="3"/>
  <c r="BE89" i="3"/>
  <c r="BF89" i="3"/>
  <c r="BH89" i="3"/>
  <c r="BG89" i="3"/>
  <c r="Q88" i="3"/>
  <c r="N90" i="3"/>
  <c r="T89" i="3"/>
  <c r="U89" i="3"/>
  <c r="AB88" i="3"/>
  <c r="AJ88" i="3"/>
  <c r="AG90" i="3"/>
  <c r="BZ89" i="3"/>
  <c r="AM89" i="3"/>
  <c r="CJ89" i="3"/>
  <c r="CA89" i="3"/>
  <c r="AO89" i="3"/>
  <c r="AP89" i="3"/>
  <c r="AN89" i="3"/>
  <c r="W90" i="3"/>
  <c r="AC89" i="3"/>
  <c r="AE89" i="3"/>
  <c r="AD89" i="3"/>
  <c r="AI88" i="3" l="1"/>
  <c r="AH87" i="3"/>
  <c r="P88" i="3"/>
  <c r="CH88" i="3"/>
  <c r="CG88" i="3" s="1"/>
  <c r="CD88" i="3" s="1"/>
  <c r="O87" i="3"/>
  <c r="X87" i="3"/>
  <c r="AZ87" i="3"/>
  <c r="Z88" i="3"/>
  <c r="Y88" i="3" s="1"/>
  <c r="BY89" i="3"/>
  <c r="BX89" i="3" s="1"/>
  <c r="Q89" i="3"/>
  <c r="BC88" i="3"/>
  <c r="AZ88" i="3" s="1"/>
  <c r="W91" i="3"/>
  <c r="AC90" i="3"/>
  <c r="AD90" i="3"/>
  <c r="AE90" i="3"/>
  <c r="AJ89" i="3"/>
  <c r="AG91" i="3"/>
  <c r="BZ90" i="3"/>
  <c r="AM90" i="3"/>
  <c r="CJ90" i="3"/>
  <c r="CA90" i="3"/>
  <c r="AP90" i="3"/>
  <c r="AN90" i="3"/>
  <c r="AO90" i="3"/>
  <c r="BD89" i="3"/>
  <c r="AB89" i="3"/>
  <c r="CF89" i="3"/>
  <c r="CE89" i="3" s="1"/>
  <c r="AY91" i="3"/>
  <c r="BE90" i="3"/>
  <c r="BG90" i="3"/>
  <c r="BF90" i="3"/>
  <c r="BH90" i="3"/>
  <c r="AU88" i="3"/>
  <c r="AT88" i="3" s="1"/>
  <c r="AS88" i="3" s="1"/>
  <c r="BW88" i="3"/>
  <c r="BV88" i="3" s="1"/>
  <c r="BU88" i="3" s="1"/>
  <c r="CC91" i="3"/>
  <c r="CI90" i="3"/>
  <c r="CK90" i="3"/>
  <c r="BJ91" i="3"/>
  <c r="BP90" i="3"/>
  <c r="BR90" i="3"/>
  <c r="BQ90" i="3"/>
  <c r="D89" i="3"/>
  <c r="C91" i="3"/>
  <c r="J90" i="3"/>
  <c r="K90" i="3" s="1"/>
  <c r="I90" i="3" s="1"/>
  <c r="AL90" i="3" s="1"/>
  <c r="AK90" i="3" s="1"/>
  <c r="E90" i="3"/>
  <c r="F90" i="3" s="1"/>
  <c r="BO88" i="3"/>
  <c r="BN88" i="3" s="1"/>
  <c r="BK88" i="3" s="1"/>
  <c r="S88" i="3"/>
  <c r="R88" i="3" s="1"/>
  <c r="O88" i="3" s="1"/>
  <c r="AA88" i="3"/>
  <c r="N91" i="3"/>
  <c r="T90" i="3"/>
  <c r="U90" i="3"/>
  <c r="AI89" i="3" l="1"/>
  <c r="AH88" i="3"/>
  <c r="P89" i="3"/>
  <c r="X88" i="3"/>
  <c r="D90" i="3"/>
  <c r="BB90" i="3" s="1"/>
  <c r="BA90" i="3" s="1"/>
  <c r="CH89" i="3"/>
  <c r="CG89" i="3" s="1"/>
  <c r="CD89" i="3" s="1"/>
  <c r="AU89" i="3"/>
  <c r="AT89" i="3" s="1"/>
  <c r="AS89" i="3" s="1"/>
  <c r="C92" i="3"/>
  <c r="J91" i="3"/>
  <c r="K91" i="3" s="1"/>
  <c r="I91" i="3" s="1"/>
  <c r="AL91" i="3" s="1"/>
  <c r="AK91" i="3" s="1"/>
  <c r="E91" i="3"/>
  <c r="F91" i="3" s="1"/>
  <c r="Q90" i="3"/>
  <c r="P90" i="3" s="1"/>
  <c r="N92" i="3"/>
  <c r="T91" i="3"/>
  <c r="U91" i="3"/>
  <c r="BB89" i="3"/>
  <c r="BA89" i="3" s="1"/>
  <c r="BO89" i="3"/>
  <c r="BN89" i="3" s="1"/>
  <c r="BK89" i="3" s="1"/>
  <c r="Z89" i="3"/>
  <c r="Y89" i="3" s="1"/>
  <c r="BC89" i="3"/>
  <c r="BJ92" i="3"/>
  <c r="BP91" i="3"/>
  <c r="BQ91" i="3"/>
  <c r="BR91" i="3"/>
  <c r="AY92" i="3"/>
  <c r="BE91" i="3"/>
  <c r="BH91" i="3"/>
  <c r="BF91" i="3"/>
  <c r="BG91" i="3"/>
  <c r="S89" i="3"/>
  <c r="R89" i="3" s="1"/>
  <c r="AA89" i="3"/>
  <c r="BY90" i="3"/>
  <c r="BX90" i="3" s="1"/>
  <c r="AJ90" i="3"/>
  <c r="AG92" i="3"/>
  <c r="AM91" i="3"/>
  <c r="BZ91" i="3"/>
  <c r="CA91" i="3"/>
  <c r="CJ91" i="3"/>
  <c r="AO91" i="3"/>
  <c r="AP91" i="3"/>
  <c r="AN91" i="3"/>
  <c r="AB90" i="3"/>
  <c r="CC92" i="3"/>
  <c r="CI91" i="3"/>
  <c r="CK91" i="3"/>
  <c r="BD90" i="3"/>
  <c r="BW89" i="3"/>
  <c r="BV89" i="3" s="1"/>
  <c r="BU89" i="3" s="1"/>
  <c r="CF90" i="3"/>
  <c r="CE90" i="3" s="1"/>
  <c r="W92" i="3"/>
  <c r="AC91" i="3"/>
  <c r="AD91" i="3"/>
  <c r="AE91" i="3"/>
  <c r="AI90" i="3" l="1"/>
  <c r="AH89" i="3"/>
  <c r="O89" i="3"/>
  <c r="X89" i="3"/>
  <c r="BO90" i="3"/>
  <c r="BN90" i="3" s="1"/>
  <c r="BK90" i="3" s="1"/>
  <c r="AZ89" i="3"/>
  <c r="BC90" i="3"/>
  <c r="AZ90" i="3" s="1"/>
  <c r="Z90" i="3"/>
  <c r="Y90" i="3" s="1"/>
  <c r="D91" i="3"/>
  <c r="BB91" i="3" s="1"/>
  <c r="BA91" i="3" s="1"/>
  <c r="BY91" i="3"/>
  <c r="BX91" i="3" s="1"/>
  <c r="AJ91" i="3"/>
  <c r="AY93" i="3"/>
  <c r="BE92" i="3"/>
  <c r="BH92" i="3"/>
  <c r="BG92" i="3"/>
  <c r="BF92" i="3"/>
  <c r="BJ93" i="3"/>
  <c r="BP92" i="3"/>
  <c r="BR92" i="3"/>
  <c r="BQ92" i="3"/>
  <c r="CH90" i="3"/>
  <c r="CG90" i="3" s="1"/>
  <c r="CD90" i="3" s="1"/>
  <c r="Q91" i="3"/>
  <c r="N93" i="3"/>
  <c r="T92" i="3"/>
  <c r="U92" i="3"/>
  <c r="AB91" i="3"/>
  <c r="W93" i="3"/>
  <c r="AC92" i="3"/>
  <c r="AE92" i="3"/>
  <c r="AD92" i="3"/>
  <c r="CC93" i="3"/>
  <c r="CI92" i="3"/>
  <c r="CK92" i="3"/>
  <c r="S90" i="3"/>
  <c r="R90" i="3" s="1"/>
  <c r="O90" i="3" s="1"/>
  <c r="AA90" i="3"/>
  <c r="CF91" i="3"/>
  <c r="CE91" i="3" s="1"/>
  <c r="AG93" i="3"/>
  <c r="BZ92" i="3"/>
  <c r="AM92" i="3"/>
  <c r="CA92" i="3"/>
  <c r="CJ92" i="3"/>
  <c r="AP92" i="3"/>
  <c r="AO92" i="3"/>
  <c r="AN92" i="3"/>
  <c r="BD91" i="3"/>
  <c r="AU90" i="3"/>
  <c r="AT90" i="3" s="1"/>
  <c r="AS90" i="3" s="1"/>
  <c r="BW90" i="3"/>
  <c r="BV90" i="3" s="1"/>
  <c r="BU90" i="3" s="1"/>
  <c r="C93" i="3"/>
  <c r="J92" i="3"/>
  <c r="K92" i="3" s="1"/>
  <c r="I92" i="3" s="1"/>
  <c r="AL92" i="3" s="1"/>
  <c r="AK92" i="3" s="1"/>
  <c r="E92" i="3"/>
  <c r="F92" i="3" s="1"/>
  <c r="AI91" i="3" l="1"/>
  <c r="AH90" i="3"/>
  <c r="P91" i="3"/>
  <c r="BY92" i="3"/>
  <c r="CH92" i="3" s="1"/>
  <c r="CG92" i="3" s="1"/>
  <c r="CH91" i="3"/>
  <c r="CG91" i="3" s="1"/>
  <c r="CD91" i="3" s="1"/>
  <c r="X90" i="3"/>
  <c r="BC91" i="3"/>
  <c r="AZ91" i="3" s="1"/>
  <c r="AU91" i="3"/>
  <c r="AT91" i="3" s="1"/>
  <c r="AS91" i="3" s="1"/>
  <c r="D92" i="3"/>
  <c r="BB92" i="3" s="1"/>
  <c r="BA92" i="3" s="1"/>
  <c r="CF92" i="3"/>
  <c r="CE92" i="3" s="1"/>
  <c r="Z91" i="3"/>
  <c r="Y91" i="3" s="1"/>
  <c r="C94" i="3"/>
  <c r="J93" i="3"/>
  <c r="K93" i="3" s="1"/>
  <c r="I93" i="3" s="1"/>
  <c r="AL93" i="3" s="1"/>
  <c r="AK93" i="3" s="1"/>
  <c r="E93" i="3"/>
  <c r="F93" i="3" s="1"/>
  <c r="BO91" i="3"/>
  <c r="BN91" i="3" s="1"/>
  <c r="BK91" i="3" s="1"/>
  <c r="AB92" i="3"/>
  <c r="S91" i="3"/>
  <c r="R91" i="3" s="1"/>
  <c r="AA91" i="3"/>
  <c r="BW91" i="3"/>
  <c r="BV91" i="3" s="1"/>
  <c r="BU91" i="3" s="1"/>
  <c r="Q92" i="3"/>
  <c r="N94" i="3"/>
  <c r="T93" i="3"/>
  <c r="U93" i="3"/>
  <c r="BJ94" i="3"/>
  <c r="BP93" i="3"/>
  <c r="BQ93" i="3"/>
  <c r="BR93" i="3"/>
  <c r="BD92" i="3"/>
  <c r="AJ92" i="3"/>
  <c r="AG94" i="3"/>
  <c r="BZ93" i="3"/>
  <c r="AM93" i="3"/>
  <c r="CJ93" i="3"/>
  <c r="CA93" i="3"/>
  <c r="AO93" i="3"/>
  <c r="AP93" i="3"/>
  <c r="AN93" i="3"/>
  <c r="CC94" i="3"/>
  <c r="CI93" i="3"/>
  <c r="CK93" i="3"/>
  <c r="W94" i="3"/>
  <c r="AC93" i="3"/>
  <c r="AD93" i="3"/>
  <c r="AE93" i="3"/>
  <c r="AY94" i="3"/>
  <c r="BE93" i="3"/>
  <c r="BH93" i="3"/>
  <c r="BF93" i="3"/>
  <c r="BG93" i="3"/>
  <c r="AI92" i="3" l="1"/>
  <c r="AH91" i="3"/>
  <c r="O91" i="3"/>
  <c r="BX92" i="3"/>
  <c r="P92" i="3"/>
  <c r="CD92" i="3"/>
  <c r="X91" i="3"/>
  <c r="BW92" i="3"/>
  <c r="BV92" i="3" s="1"/>
  <c r="BC92" i="3"/>
  <c r="AZ92" i="3" s="1"/>
  <c r="BY93" i="3"/>
  <c r="BX93" i="3" s="1"/>
  <c r="AB93" i="3"/>
  <c r="AA93" i="3" s="1"/>
  <c r="BD93" i="3"/>
  <c r="CC95" i="3"/>
  <c r="CI94" i="3"/>
  <c r="CK94" i="3"/>
  <c r="AJ93" i="3"/>
  <c r="AG95" i="3"/>
  <c r="BZ94" i="3"/>
  <c r="AM94" i="3"/>
  <c r="CJ94" i="3"/>
  <c r="CA94" i="3"/>
  <c r="AP94" i="3"/>
  <c r="AN94" i="3"/>
  <c r="AO94" i="3"/>
  <c r="AY95" i="3"/>
  <c r="BE94" i="3"/>
  <c r="BH94" i="3"/>
  <c r="BF94" i="3"/>
  <c r="BG94" i="3"/>
  <c r="W95" i="3"/>
  <c r="AC94" i="3"/>
  <c r="AD94" i="3"/>
  <c r="AE94" i="3"/>
  <c r="CF93" i="3"/>
  <c r="CE93" i="3" s="1"/>
  <c r="Q93" i="3"/>
  <c r="N95" i="3"/>
  <c r="T94" i="3"/>
  <c r="U94" i="3"/>
  <c r="AU92" i="3"/>
  <c r="AT92" i="3" s="1"/>
  <c r="AS92" i="3" s="1"/>
  <c r="D93" i="3"/>
  <c r="C95" i="3"/>
  <c r="J94" i="3"/>
  <c r="K94" i="3" s="1"/>
  <c r="I94" i="3" s="1"/>
  <c r="AL94" i="3" s="1"/>
  <c r="AK94" i="3" s="1"/>
  <c r="E94" i="3"/>
  <c r="F94" i="3" s="1"/>
  <c r="BO92" i="3"/>
  <c r="BN92" i="3" s="1"/>
  <c r="BK92" i="3" s="1"/>
  <c r="BJ95" i="3"/>
  <c r="BP94" i="3"/>
  <c r="BR94" i="3"/>
  <c r="BQ94" i="3"/>
  <c r="S92" i="3"/>
  <c r="R92" i="3" s="1"/>
  <c r="AA92" i="3"/>
  <c r="Z92" i="3"/>
  <c r="Y92" i="3" s="1"/>
  <c r="AI93" i="3" l="1"/>
  <c r="AH92" i="3"/>
  <c r="O92" i="3"/>
  <c r="BU92" i="3"/>
  <c r="P93" i="3"/>
  <c r="X92" i="3"/>
  <c r="S93" i="3"/>
  <c r="R93" i="3" s="1"/>
  <c r="Q94" i="3"/>
  <c r="CF94" i="3"/>
  <c r="CE94" i="3" s="1"/>
  <c r="CH93" i="3"/>
  <c r="CG93" i="3" s="1"/>
  <c r="CD93" i="3" s="1"/>
  <c r="AU93" i="3"/>
  <c r="AT93" i="3" s="1"/>
  <c r="AS93" i="3" s="1"/>
  <c r="BW93" i="3"/>
  <c r="BV93" i="3" s="1"/>
  <c r="BU93" i="3" s="1"/>
  <c r="BB93" i="3"/>
  <c r="BA93" i="3" s="1"/>
  <c r="BO93" i="3"/>
  <c r="BN93" i="3" s="1"/>
  <c r="BK93" i="3" s="1"/>
  <c r="Z93" i="3"/>
  <c r="Y93" i="3" s="1"/>
  <c r="X93" i="3" s="1"/>
  <c r="BC93" i="3"/>
  <c r="N96" i="3"/>
  <c r="T95" i="3"/>
  <c r="U95" i="3"/>
  <c r="D94" i="3"/>
  <c r="C96" i="3"/>
  <c r="J95" i="3"/>
  <c r="K95" i="3" s="1"/>
  <c r="I95" i="3" s="1"/>
  <c r="AL95" i="3" s="1"/>
  <c r="AK95" i="3" s="1"/>
  <c r="E95" i="3"/>
  <c r="F95" i="3" s="1"/>
  <c r="AB94" i="3"/>
  <c r="AA94" i="3" s="1"/>
  <c r="AY96" i="3"/>
  <c r="BE95" i="3"/>
  <c r="BH95" i="3"/>
  <c r="BF95" i="3"/>
  <c r="BG95" i="3"/>
  <c r="BY94" i="3"/>
  <c r="BX94" i="3" s="1"/>
  <c r="AJ94" i="3"/>
  <c r="AG96" i="3"/>
  <c r="AM95" i="3"/>
  <c r="BZ95" i="3"/>
  <c r="CA95" i="3"/>
  <c r="CJ95" i="3"/>
  <c r="AO95" i="3"/>
  <c r="AP95" i="3"/>
  <c r="AN95" i="3"/>
  <c r="CC96" i="3"/>
  <c r="CI95" i="3"/>
  <c r="CK95" i="3"/>
  <c r="BJ96" i="3"/>
  <c r="BP95" i="3"/>
  <c r="BR95" i="3"/>
  <c r="BQ95" i="3"/>
  <c r="BW94" i="3"/>
  <c r="BV94" i="3" s="1"/>
  <c r="W96" i="3"/>
  <c r="AC95" i="3"/>
  <c r="AD95" i="3"/>
  <c r="AE95" i="3"/>
  <c r="BD94" i="3"/>
  <c r="BC94" i="3" s="1"/>
  <c r="AI94" i="3" l="1"/>
  <c r="AH93" i="3"/>
  <c r="O93" i="3"/>
  <c r="P94" i="3"/>
  <c r="BU94" i="3"/>
  <c r="AU94" i="3"/>
  <c r="AT94" i="3" s="1"/>
  <c r="AS94" i="3" s="1"/>
  <c r="D95" i="3"/>
  <c r="BB95" i="3" s="1"/>
  <c r="BA95" i="3" s="1"/>
  <c r="Q95" i="3"/>
  <c r="W97" i="3"/>
  <c r="AC96" i="3"/>
  <c r="AD96" i="3"/>
  <c r="AE96" i="3"/>
  <c r="CF95" i="3"/>
  <c r="CE95" i="3" s="1"/>
  <c r="AG97" i="3"/>
  <c r="BZ96" i="3"/>
  <c r="AM96" i="3"/>
  <c r="CA96" i="3"/>
  <c r="CJ96" i="3"/>
  <c r="AP96" i="3"/>
  <c r="AO96" i="3"/>
  <c r="AN96" i="3"/>
  <c r="AB95" i="3"/>
  <c r="CH94" i="3"/>
  <c r="CG94" i="3" s="1"/>
  <c r="CD94" i="3" s="1"/>
  <c r="BJ97" i="3"/>
  <c r="BP96" i="3"/>
  <c r="BQ96" i="3"/>
  <c r="BR96" i="3"/>
  <c r="BY95" i="3"/>
  <c r="BX95" i="3" s="1"/>
  <c r="AJ95" i="3"/>
  <c r="AY97" i="3"/>
  <c r="BE96" i="3"/>
  <c r="BH96" i="3"/>
  <c r="BG96" i="3"/>
  <c r="BF96" i="3"/>
  <c r="BW95" i="3"/>
  <c r="BV95" i="3" s="1"/>
  <c r="BB94" i="3"/>
  <c r="BA94" i="3" s="1"/>
  <c r="AZ94" i="3" s="1"/>
  <c r="S94" i="3"/>
  <c r="R94" i="3" s="1"/>
  <c r="BO94" i="3"/>
  <c r="BN94" i="3" s="1"/>
  <c r="BK94" i="3" s="1"/>
  <c r="Z94" i="3"/>
  <c r="Y94" i="3" s="1"/>
  <c r="X94" i="3" s="1"/>
  <c r="AZ93" i="3"/>
  <c r="CC97" i="3"/>
  <c r="CI96" i="3"/>
  <c r="CK96" i="3"/>
  <c r="BD95" i="3"/>
  <c r="C97" i="3"/>
  <c r="J96" i="3"/>
  <c r="K96" i="3" s="1"/>
  <c r="I96" i="3" s="1"/>
  <c r="AL96" i="3" s="1"/>
  <c r="AK96" i="3" s="1"/>
  <c r="E96" i="3"/>
  <c r="F96" i="3" s="1"/>
  <c r="N97" i="3"/>
  <c r="T96" i="3"/>
  <c r="U96" i="3"/>
  <c r="AI95" i="3" l="1"/>
  <c r="AH94" i="3"/>
  <c r="BY96" i="3"/>
  <c r="CH96" i="3" s="1"/>
  <c r="CG96" i="3" s="1"/>
  <c r="BC95" i="3"/>
  <c r="O94" i="3"/>
  <c r="P95" i="3"/>
  <c r="BU95" i="3"/>
  <c r="AZ95" i="3"/>
  <c r="CH95" i="3"/>
  <c r="CG95" i="3" s="1"/>
  <c r="CD95" i="3" s="1"/>
  <c r="Z95" i="3"/>
  <c r="Y95" i="3" s="1"/>
  <c r="BO95" i="3"/>
  <c r="BN95" i="3" s="1"/>
  <c r="BK95" i="3" s="1"/>
  <c r="AU95" i="3"/>
  <c r="AT95" i="3" s="1"/>
  <c r="AS95" i="3" s="1"/>
  <c r="BD96" i="3"/>
  <c r="Q96" i="3"/>
  <c r="N98" i="3"/>
  <c r="T97" i="3"/>
  <c r="U97" i="3"/>
  <c r="D96" i="3"/>
  <c r="C98" i="3"/>
  <c r="J97" i="3"/>
  <c r="K97" i="3" s="1"/>
  <c r="I97" i="3" s="1"/>
  <c r="AL97" i="3" s="1"/>
  <c r="AK97" i="3" s="1"/>
  <c r="E97" i="3"/>
  <c r="F97" i="3" s="1"/>
  <c r="AY98" i="3"/>
  <c r="BE97" i="3"/>
  <c r="BF97" i="3"/>
  <c r="BH97" i="3"/>
  <c r="BG97" i="3"/>
  <c r="BJ98" i="3"/>
  <c r="BP97" i="3"/>
  <c r="BQ97" i="3"/>
  <c r="BR97" i="3"/>
  <c r="S95" i="3"/>
  <c r="R95" i="3" s="1"/>
  <c r="AA95" i="3"/>
  <c r="CF96" i="3"/>
  <c r="CE96" i="3" s="1"/>
  <c r="AJ96" i="3"/>
  <c r="AG98" i="3"/>
  <c r="BZ97" i="3"/>
  <c r="AM97" i="3"/>
  <c r="CJ97" i="3"/>
  <c r="CA97" i="3"/>
  <c r="AO97" i="3"/>
  <c r="AP97" i="3"/>
  <c r="AN97" i="3"/>
  <c r="AB96" i="3"/>
  <c r="CC98" i="3"/>
  <c r="CI97" i="3"/>
  <c r="CK97" i="3"/>
  <c r="BX96" i="3"/>
  <c r="W98" i="3"/>
  <c r="AC97" i="3"/>
  <c r="AD97" i="3"/>
  <c r="AE97" i="3"/>
  <c r="AI96" i="3" l="1"/>
  <c r="AH95" i="3"/>
  <c r="O95" i="3"/>
  <c r="P96" i="3"/>
  <c r="CD96" i="3"/>
  <c r="X95" i="3"/>
  <c r="W99" i="3"/>
  <c r="AC98" i="3"/>
  <c r="AE98" i="3"/>
  <c r="AD98" i="3"/>
  <c r="CC99" i="3"/>
  <c r="CI98" i="3"/>
  <c r="CK98" i="3"/>
  <c r="CF97" i="3"/>
  <c r="CE97" i="3" s="1"/>
  <c r="AB97" i="3"/>
  <c r="AA97" i="3" s="1"/>
  <c r="S96" i="3"/>
  <c r="R96" i="3" s="1"/>
  <c r="O96" i="3" s="1"/>
  <c r="AA96" i="3"/>
  <c r="BY97" i="3"/>
  <c r="BX97" i="3" s="1"/>
  <c r="AJ97" i="3"/>
  <c r="AG99" i="3"/>
  <c r="BZ98" i="3"/>
  <c r="AM98" i="3"/>
  <c r="CJ98" i="3"/>
  <c r="CA98" i="3"/>
  <c r="AP98" i="3"/>
  <c r="AN98" i="3"/>
  <c r="AO98" i="3"/>
  <c r="BJ99" i="3"/>
  <c r="BP98" i="3"/>
  <c r="BR98" i="3"/>
  <c r="BQ98" i="3"/>
  <c r="AY99" i="3"/>
  <c r="BE98" i="3"/>
  <c r="BG98" i="3"/>
  <c r="BF98" i="3"/>
  <c r="BH98" i="3"/>
  <c r="D97" i="3"/>
  <c r="C99" i="3"/>
  <c r="J98" i="3"/>
  <c r="K98" i="3" s="1"/>
  <c r="I98" i="3" s="1"/>
  <c r="AL98" i="3" s="1"/>
  <c r="AK98" i="3" s="1"/>
  <c r="E98" i="3"/>
  <c r="F98" i="3" s="1"/>
  <c r="Q97" i="3"/>
  <c r="P97" i="3" s="1"/>
  <c r="N99" i="3"/>
  <c r="T98" i="3"/>
  <c r="U98" i="3"/>
  <c r="BC96" i="3"/>
  <c r="BD97" i="3"/>
  <c r="BB96" i="3"/>
  <c r="BA96" i="3" s="1"/>
  <c r="Z96" i="3"/>
  <c r="Y96" i="3" s="1"/>
  <c r="BO96" i="3"/>
  <c r="BN96" i="3" s="1"/>
  <c r="BK96" i="3" s="1"/>
  <c r="AU96" i="3"/>
  <c r="AT96" i="3" s="1"/>
  <c r="AS96" i="3" s="1"/>
  <c r="BW96" i="3"/>
  <c r="BV96" i="3" s="1"/>
  <c r="BU96" i="3" s="1"/>
  <c r="AI97" i="3" l="1"/>
  <c r="AH96" i="3"/>
  <c r="X96" i="3"/>
  <c r="AU97" i="3"/>
  <c r="AT97" i="3" s="1"/>
  <c r="AS97" i="3" s="1"/>
  <c r="CF98" i="3"/>
  <c r="CE98" i="3" s="1"/>
  <c r="CH97" i="3"/>
  <c r="CG97" i="3" s="1"/>
  <c r="CD97" i="3" s="1"/>
  <c r="BW97" i="3"/>
  <c r="BV97" i="3" s="1"/>
  <c r="BU97" i="3" s="1"/>
  <c r="AZ96" i="3"/>
  <c r="Q98" i="3"/>
  <c r="N100" i="3"/>
  <c r="T99" i="3"/>
  <c r="U99" i="3"/>
  <c r="BB97" i="3"/>
  <c r="BA97" i="3" s="1"/>
  <c r="BO97" i="3"/>
  <c r="BN97" i="3" s="1"/>
  <c r="BK97" i="3" s="1"/>
  <c r="S97" i="3"/>
  <c r="R97" i="3" s="1"/>
  <c r="O97" i="3" s="1"/>
  <c r="Z97" i="3"/>
  <c r="Y97" i="3" s="1"/>
  <c r="X97" i="3" s="1"/>
  <c r="BC97" i="3"/>
  <c r="D98" i="3"/>
  <c r="C100" i="3"/>
  <c r="J99" i="3"/>
  <c r="K99" i="3" s="1"/>
  <c r="I99" i="3" s="1"/>
  <c r="AL99" i="3" s="1"/>
  <c r="AK99" i="3" s="1"/>
  <c r="E99" i="3"/>
  <c r="F99" i="3" s="1"/>
  <c r="AY100" i="3"/>
  <c r="BE99" i="3"/>
  <c r="BH99" i="3"/>
  <c r="BF99" i="3"/>
  <c r="BG99" i="3"/>
  <c r="BJ100" i="3"/>
  <c r="BP99" i="3"/>
  <c r="BQ99" i="3"/>
  <c r="BR99" i="3"/>
  <c r="BY98" i="3"/>
  <c r="BX98" i="3" s="1"/>
  <c r="AJ98" i="3"/>
  <c r="AG100" i="3"/>
  <c r="AM99" i="3"/>
  <c r="BZ99" i="3"/>
  <c r="CA99" i="3"/>
  <c r="CJ99" i="3"/>
  <c r="AO99" i="3"/>
  <c r="AP99" i="3"/>
  <c r="AN99" i="3"/>
  <c r="AB98" i="3"/>
  <c r="BD98" i="3"/>
  <c r="BC98" i="3" s="1"/>
  <c r="CC100" i="3"/>
  <c r="CI99" i="3"/>
  <c r="CK99" i="3"/>
  <c r="W100" i="3"/>
  <c r="AC99" i="3"/>
  <c r="AE99" i="3"/>
  <c r="AD99" i="3"/>
  <c r="AI98" i="3" l="1"/>
  <c r="AH97" i="3"/>
  <c r="CH98" i="3"/>
  <c r="CG98" i="3" s="1"/>
  <c r="CD98" i="3" s="1"/>
  <c r="BW98" i="3"/>
  <c r="BV98" i="3" s="1"/>
  <c r="P98" i="3"/>
  <c r="BU98" i="3"/>
  <c r="AU98" i="3"/>
  <c r="AT98" i="3" s="1"/>
  <c r="AS98" i="3" s="1"/>
  <c r="AZ97" i="3"/>
  <c r="Q99" i="3"/>
  <c r="W101" i="3"/>
  <c r="AC100" i="3"/>
  <c r="AE100" i="3"/>
  <c r="AD100" i="3"/>
  <c r="S98" i="3"/>
  <c r="R98" i="3" s="1"/>
  <c r="AA98" i="3"/>
  <c r="BJ101" i="3"/>
  <c r="BP100" i="3"/>
  <c r="BR100" i="3"/>
  <c r="BQ100" i="3"/>
  <c r="BD99" i="3"/>
  <c r="BB98" i="3"/>
  <c r="BA98" i="3" s="1"/>
  <c r="AZ98" i="3" s="1"/>
  <c r="BO98" i="3"/>
  <c r="BN98" i="3" s="1"/>
  <c r="BK98" i="3" s="1"/>
  <c r="Z98" i="3"/>
  <c r="Y98" i="3" s="1"/>
  <c r="AB99" i="3"/>
  <c r="CC101" i="3"/>
  <c r="CI100" i="3"/>
  <c r="CK100" i="3"/>
  <c r="BY99" i="3"/>
  <c r="BX99" i="3" s="1"/>
  <c r="AJ99" i="3"/>
  <c r="AY101" i="3"/>
  <c r="BE100" i="3"/>
  <c r="BH100" i="3"/>
  <c r="BG100" i="3"/>
  <c r="BF100" i="3"/>
  <c r="D99" i="3"/>
  <c r="C101" i="3"/>
  <c r="J100" i="3"/>
  <c r="K100" i="3" s="1"/>
  <c r="I100" i="3" s="1"/>
  <c r="AL100" i="3" s="1"/>
  <c r="AK100" i="3" s="1"/>
  <c r="E100" i="3"/>
  <c r="F100" i="3" s="1"/>
  <c r="CF99" i="3"/>
  <c r="CE99" i="3" s="1"/>
  <c r="AG101" i="3"/>
  <c r="BZ100" i="3"/>
  <c r="AM100" i="3"/>
  <c r="CA100" i="3"/>
  <c r="CJ100" i="3"/>
  <c r="AP100" i="3"/>
  <c r="AO100" i="3"/>
  <c r="AN100" i="3"/>
  <c r="N101" i="3"/>
  <c r="T100" i="3"/>
  <c r="U100" i="3"/>
  <c r="AI99" i="3" l="1"/>
  <c r="AH98" i="3"/>
  <c r="X98" i="3"/>
  <c r="BY100" i="3"/>
  <c r="BX100" i="3" s="1"/>
  <c r="O98" i="3"/>
  <c r="P99" i="3"/>
  <c r="AU99" i="3"/>
  <c r="AT99" i="3" s="1"/>
  <c r="AS99" i="3" s="1"/>
  <c r="Q100" i="3"/>
  <c r="D100" i="3"/>
  <c r="BB100" i="3" s="1"/>
  <c r="BA100" i="3" s="1"/>
  <c r="BC99" i="3"/>
  <c r="BW99" i="3"/>
  <c r="BV99" i="3" s="1"/>
  <c r="BU99" i="3" s="1"/>
  <c r="N102" i="3"/>
  <c r="T101" i="3"/>
  <c r="U101" i="3"/>
  <c r="AY102" i="3"/>
  <c r="BE101" i="3"/>
  <c r="BH101" i="3"/>
  <c r="BF101" i="3"/>
  <c r="BG101" i="3"/>
  <c r="CH99" i="3"/>
  <c r="CG99" i="3" s="1"/>
  <c r="CD99" i="3" s="1"/>
  <c r="CF100" i="3"/>
  <c r="CE100" i="3" s="1"/>
  <c r="AJ100" i="3"/>
  <c r="AG102" i="3"/>
  <c r="BZ101" i="3"/>
  <c r="AM101" i="3"/>
  <c r="CJ101" i="3"/>
  <c r="CA101" i="3"/>
  <c r="AO101" i="3"/>
  <c r="AP101" i="3"/>
  <c r="AN101" i="3"/>
  <c r="BB99" i="3"/>
  <c r="BA99" i="3" s="1"/>
  <c r="Z99" i="3"/>
  <c r="Y99" i="3" s="1"/>
  <c r="BO99" i="3"/>
  <c r="BN99" i="3" s="1"/>
  <c r="BK99" i="3" s="1"/>
  <c r="BD100" i="3"/>
  <c r="CC102" i="3"/>
  <c r="CI101" i="3"/>
  <c r="CK101" i="3"/>
  <c r="AB100" i="3"/>
  <c r="C102" i="3"/>
  <c r="J101" i="3"/>
  <c r="K101" i="3" s="1"/>
  <c r="I101" i="3" s="1"/>
  <c r="AL101" i="3" s="1"/>
  <c r="AK101" i="3" s="1"/>
  <c r="E101" i="3"/>
  <c r="F101" i="3" s="1"/>
  <c r="S99" i="3"/>
  <c r="R99" i="3" s="1"/>
  <c r="AA99" i="3"/>
  <c r="BJ102" i="3"/>
  <c r="BP101" i="3"/>
  <c r="BQ101" i="3"/>
  <c r="BR101" i="3"/>
  <c r="W102" i="3"/>
  <c r="AC101" i="3"/>
  <c r="AD101" i="3"/>
  <c r="AE101" i="3"/>
  <c r="AI100" i="3" l="1"/>
  <c r="AH99" i="3"/>
  <c r="CH100" i="3"/>
  <c r="CG100" i="3" s="1"/>
  <c r="CD100" i="3" s="1"/>
  <c r="O99" i="3"/>
  <c r="Z100" i="3"/>
  <c r="Y100" i="3" s="1"/>
  <c r="X99" i="3"/>
  <c r="P100" i="3"/>
  <c r="AZ99" i="3"/>
  <c r="BW100" i="3"/>
  <c r="BV100" i="3" s="1"/>
  <c r="BU100" i="3" s="1"/>
  <c r="BC100" i="3"/>
  <c r="AZ100" i="3" s="1"/>
  <c r="Q101" i="3"/>
  <c r="AB101" i="3"/>
  <c r="AA101" i="3" s="1"/>
  <c r="S100" i="3"/>
  <c r="R100" i="3" s="1"/>
  <c r="AA100" i="3"/>
  <c r="AU100" i="3"/>
  <c r="AT100" i="3" s="1"/>
  <c r="AS100" i="3" s="1"/>
  <c r="BY101" i="3"/>
  <c r="BX101" i="3" s="1"/>
  <c r="AJ101" i="3"/>
  <c r="AG103" i="3"/>
  <c r="BZ102" i="3"/>
  <c r="AM102" i="3"/>
  <c r="CJ102" i="3"/>
  <c r="CA102" i="3"/>
  <c r="AP102" i="3"/>
  <c r="AN102" i="3"/>
  <c r="AO102" i="3"/>
  <c r="BD101" i="3"/>
  <c r="W103" i="3"/>
  <c r="AC102" i="3"/>
  <c r="AD102" i="3"/>
  <c r="AE102" i="3"/>
  <c r="BJ103" i="3"/>
  <c r="BP102" i="3"/>
  <c r="BR102" i="3"/>
  <c r="BQ102" i="3"/>
  <c r="D101" i="3"/>
  <c r="C103" i="3"/>
  <c r="J102" i="3"/>
  <c r="K102" i="3" s="1"/>
  <c r="I102" i="3" s="1"/>
  <c r="AL102" i="3" s="1"/>
  <c r="AK102" i="3" s="1"/>
  <c r="E102" i="3"/>
  <c r="F102" i="3" s="1"/>
  <c r="CC103" i="3"/>
  <c r="CI102" i="3"/>
  <c r="CK102" i="3"/>
  <c r="CF101" i="3"/>
  <c r="CE101" i="3" s="1"/>
  <c r="AY103" i="3"/>
  <c r="BE102" i="3"/>
  <c r="BH102" i="3"/>
  <c r="BF102" i="3"/>
  <c r="BG102" i="3"/>
  <c r="BO100" i="3"/>
  <c r="BN100" i="3" s="1"/>
  <c r="BK100" i="3" s="1"/>
  <c r="N103" i="3"/>
  <c r="T102" i="3"/>
  <c r="U102" i="3"/>
  <c r="AI101" i="3" l="1"/>
  <c r="AH100" i="3"/>
  <c r="X100" i="3"/>
  <c r="O100" i="3"/>
  <c r="P101" i="3"/>
  <c r="BY102" i="3"/>
  <c r="CH102" i="3" s="1"/>
  <c r="CG102" i="3" s="1"/>
  <c r="Q102" i="3"/>
  <c r="D102" i="3"/>
  <c r="BB102" i="3" s="1"/>
  <c r="BA102" i="3" s="1"/>
  <c r="BD102" i="3"/>
  <c r="BB101" i="3"/>
  <c r="BA101" i="3" s="1"/>
  <c r="BO101" i="3"/>
  <c r="BN101" i="3" s="1"/>
  <c r="BK101" i="3" s="1"/>
  <c r="Z101" i="3"/>
  <c r="Y101" i="3" s="1"/>
  <c r="X101" i="3" s="1"/>
  <c r="BC101" i="3"/>
  <c r="BJ104" i="3"/>
  <c r="BP103" i="3"/>
  <c r="BR103" i="3"/>
  <c r="BQ103" i="3"/>
  <c r="W104" i="3"/>
  <c r="AC103" i="3"/>
  <c r="AE103" i="3"/>
  <c r="AD103" i="3"/>
  <c r="S101" i="3"/>
  <c r="R101" i="3" s="1"/>
  <c r="CF102" i="3"/>
  <c r="CE102" i="3" s="1"/>
  <c r="CH101" i="3"/>
  <c r="CG101" i="3" s="1"/>
  <c r="CD101" i="3" s="1"/>
  <c r="N104" i="3"/>
  <c r="T103" i="3"/>
  <c r="U103" i="3"/>
  <c r="AY104" i="3"/>
  <c r="BE103" i="3"/>
  <c r="BH103" i="3"/>
  <c r="BF103" i="3"/>
  <c r="BG103" i="3"/>
  <c r="CC104" i="3"/>
  <c r="CI103" i="3"/>
  <c r="CK103" i="3"/>
  <c r="C104" i="3"/>
  <c r="J103" i="3"/>
  <c r="K103" i="3" s="1"/>
  <c r="I103" i="3" s="1"/>
  <c r="AL103" i="3" s="1"/>
  <c r="AK103" i="3" s="1"/>
  <c r="E103" i="3"/>
  <c r="F103" i="3" s="1"/>
  <c r="AB102" i="3"/>
  <c r="AA102" i="3" s="1"/>
  <c r="BX102" i="3"/>
  <c r="AJ102" i="3"/>
  <c r="AG104" i="3"/>
  <c r="AM103" i="3"/>
  <c r="BZ103" i="3"/>
  <c r="CA103" i="3"/>
  <c r="CJ103" i="3"/>
  <c r="AP103" i="3"/>
  <c r="AO103" i="3"/>
  <c r="AN103" i="3"/>
  <c r="AU101" i="3"/>
  <c r="AT101" i="3" s="1"/>
  <c r="AS101" i="3" s="1"/>
  <c r="BW101" i="3"/>
  <c r="BV101" i="3" s="1"/>
  <c r="BU101" i="3" s="1"/>
  <c r="AI102" i="3" l="1"/>
  <c r="AH101" i="3"/>
  <c r="O101" i="3"/>
  <c r="P102" i="3"/>
  <c r="CD102" i="3"/>
  <c r="BY103" i="3"/>
  <c r="CH103" i="3" s="1"/>
  <c r="CG103" i="3" s="1"/>
  <c r="BC102" i="3"/>
  <c r="AZ102" i="3" s="1"/>
  <c r="D103" i="3"/>
  <c r="BB103" i="3" s="1"/>
  <c r="BA103" i="3" s="1"/>
  <c r="Z102" i="3"/>
  <c r="Y102" i="3" s="1"/>
  <c r="X102" i="3" s="1"/>
  <c r="CF103" i="3"/>
  <c r="CE103" i="3" s="1"/>
  <c r="BO102" i="3"/>
  <c r="BN102" i="3" s="1"/>
  <c r="BK102" i="3" s="1"/>
  <c r="BW102" i="3"/>
  <c r="BV102" i="3" s="1"/>
  <c r="BU102" i="3" s="1"/>
  <c r="AG105" i="3"/>
  <c r="BZ104" i="3"/>
  <c r="AM104" i="3"/>
  <c r="CA104" i="3"/>
  <c r="BY104" i="3" s="1"/>
  <c r="CJ104" i="3"/>
  <c r="AP104" i="3"/>
  <c r="AO104" i="3"/>
  <c r="AN104" i="3"/>
  <c r="CC105" i="3"/>
  <c r="CI104" i="3"/>
  <c r="CK104" i="3"/>
  <c r="BD103" i="3"/>
  <c r="Q103" i="3"/>
  <c r="N105" i="3"/>
  <c r="T104" i="3"/>
  <c r="U104" i="3"/>
  <c r="AB103" i="3"/>
  <c r="AZ101" i="3"/>
  <c r="AU102" i="3"/>
  <c r="AT102" i="3" s="1"/>
  <c r="AS102" i="3" s="1"/>
  <c r="AJ103" i="3"/>
  <c r="C105" i="3"/>
  <c r="J104" i="3"/>
  <c r="K104" i="3" s="1"/>
  <c r="I104" i="3" s="1"/>
  <c r="AL104" i="3" s="1"/>
  <c r="AK104" i="3" s="1"/>
  <c r="E104" i="3"/>
  <c r="F104" i="3" s="1"/>
  <c r="S102" i="3"/>
  <c r="R102" i="3" s="1"/>
  <c r="O102" i="3" s="1"/>
  <c r="AY105" i="3"/>
  <c r="BE104" i="3"/>
  <c r="BH104" i="3"/>
  <c r="BG104" i="3"/>
  <c r="BF104" i="3"/>
  <c r="W105" i="3"/>
  <c r="AC104" i="3"/>
  <c r="AD104" i="3"/>
  <c r="AE104" i="3"/>
  <c r="BJ105" i="3"/>
  <c r="BP104" i="3"/>
  <c r="BQ104" i="3"/>
  <c r="BR104" i="3"/>
  <c r="AI103" i="3" l="1"/>
  <c r="AH102" i="3"/>
  <c r="BX103" i="3"/>
  <c r="P103" i="3"/>
  <c r="Q104" i="3"/>
  <c r="CD103" i="3"/>
  <c r="Z103" i="3"/>
  <c r="Y103" i="3" s="1"/>
  <c r="BC103" i="3"/>
  <c r="AZ103" i="3" s="1"/>
  <c r="D104" i="3"/>
  <c r="BB104" i="3" s="1"/>
  <c r="BA104" i="3" s="1"/>
  <c r="BO103" i="3"/>
  <c r="BN103" i="3" s="1"/>
  <c r="BK103" i="3" s="1"/>
  <c r="BW103" i="3"/>
  <c r="BV103" i="3" s="1"/>
  <c r="BU103" i="3" s="1"/>
  <c r="W106" i="3"/>
  <c r="AC105" i="3"/>
  <c r="AD105" i="3"/>
  <c r="AE105" i="3"/>
  <c r="C106" i="3"/>
  <c r="J105" i="3"/>
  <c r="K105" i="3" s="1"/>
  <c r="I105" i="3" s="1"/>
  <c r="AL105" i="3" s="1"/>
  <c r="AK105" i="3" s="1"/>
  <c r="E105" i="3"/>
  <c r="F105" i="3" s="1"/>
  <c r="AB104" i="3"/>
  <c r="AY106" i="3"/>
  <c r="BE105" i="3"/>
  <c r="BF105" i="3"/>
  <c r="BH105" i="3"/>
  <c r="BG105" i="3"/>
  <c r="CH104" i="3"/>
  <c r="CG104" i="3" s="1"/>
  <c r="S103" i="3"/>
  <c r="R103" i="3" s="1"/>
  <c r="O103" i="3" s="1"/>
  <c r="AA103" i="3"/>
  <c r="CC106" i="3"/>
  <c r="CI105" i="3"/>
  <c r="CK105" i="3"/>
  <c r="BX104" i="3"/>
  <c r="BJ106" i="3"/>
  <c r="BP105" i="3"/>
  <c r="BQ105" i="3"/>
  <c r="BR105" i="3"/>
  <c r="BD104" i="3"/>
  <c r="N106" i="3"/>
  <c r="T105" i="3"/>
  <c r="U105" i="3"/>
  <c r="AU103" i="3"/>
  <c r="AT103" i="3" s="1"/>
  <c r="AS103" i="3" s="1"/>
  <c r="CF104" i="3"/>
  <c r="CE104" i="3" s="1"/>
  <c r="CD104" i="3" s="1"/>
  <c r="AJ104" i="3"/>
  <c r="AG106" i="3"/>
  <c r="BZ105" i="3"/>
  <c r="AM105" i="3"/>
  <c r="CJ105" i="3"/>
  <c r="CA105" i="3"/>
  <c r="AP105" i="3"/>
  <c r="AN105" i="3"/>
  <c r="AO105" i="3"/>
  <c r="AI104" i="3" l="1"/>
  <c r="AH103" i="3"/>
  <c r="P104" i="3"/>
  <c r="X103" i="3"/>
  <c r="BY105" i="3"/>
  <c r="BX105" i="3" s="1"/>
  <c r="Q105" i="3"/>
  <c r="Z104" i="3"/>
  <c r="Y104" i="3" s="1"/>
  <c r="CF105" i="3"/>
  <c r="CE105" i="3" s="1"/>
  <c r="BC104" i="3"/>
  <c r="AZ104" i="3" s="1"/>
  <c r="BJ107" i="3"/>
  <c r="BP106" i="3"/>
  <c r="BR106" i="3"/>
  <c r="BQ106" i="3"/>
  <c r="CC107" i="3"/>
  <c r="CI106" i="3"/>
  <c r="CK106" i="3"/>
  <c r="BD105" i="3"/>
  <c r="S104" i="3"/>
  <c r="R104" i="3" s="1"/>
  <c r="AA104" i="3"/>
  <c r="D105" i="3"/>
  <c r="C107" i="3"/>
  <c r="J106" i="3"/>
  <c r="K106" i="3" s="1"/>
  <c r="I106" i="3" s="1"/>
  <c r="AL106" i="3" s="1"/>
  <c r="AK106" i="3" s="1"/>
  <c r="E106" i="3"/>
  <c r="F106" i="3" s="1"/>
  <c r="AB105" i="3"/>
  <c r="AA105" i="3" s="1"/>
  <c r="AJ105" i="3"/>
  <c r="AG107" i="3"/>
  <c r="BZ106" i="3"/>
  <c r="AM106" i="3"/>
  <c r="CJ106" i="3"/>
  <c r="CA106" i="3"/>
  <c r="AP106" i="3"/>
  <c r="AO106" i="3"/>
  <c r="AN106" i="3"/>
  <c r="N107" i="3"/>
  <c r="T106" i="3"/>
  <c r="U106" i="3"/>
  <c r="AU104" i="3"/>
  <c r="AT104" i="3" s="1"/>
  <c r="AS104" i="3" s="1"/>
  <c r="BW104" i="3"/>
  <c r="BV104" i="3" s="1"/>
  <c r="BU104" i="3" s="1"/>
  <c r="AY107" i="3"/>
  <c r="BE106" i="3"/>
  <c r="BG106" i="3"/>
  <c r="BF106" i="3"/>
  <c r="BH106" i="3"/>
  <c r="BW105" i="3"/>
  <c r="BV105" i="3" s="1"/>
  <c r="BO104" i="3"/>
  <c r="BN104" i="3" s="1"/>
  <c r="BK104" i="3" s="1"/>
  <c r="W107" i="3"/>
  <c r="AC106" i="3"/>
  <c r="AD106" i="3"/>
  <c r="AE106" i="3"/>
  <c r="AI105" i="3" l="1"/>
  <c r="AH104" i="3"/>
  <c r="CH105" i="3"/>
  <c r="CG105" i="3" s="1"/>
  <c r="CD105" i="3" s="1"/>
  <c r="O104" i="3"/>
  <c r="P105" i="3"/>
  <c r="BU105" i="3"/>
  <c r="X104" i="3"/>
  <c r="CF106" i="3"/>
  <c r="CE106" i="3" s="1"/>
  <c r="AB106" i="3"/>
  <c r="W108" i="3"/>
  <c r="AC107" i="3"/>
  <c r="AE107" i="3"/>
  <c r="AD107" i="3"/>
  <c r="AU105" i="3"/>
  <c r="AT105" i="3" s="1"/>
  <c r="AS105" i="3" s="1"/>
  <c r="BD106" i="3"/>
  <c r="Q106" i="3"/>
  <c r="N108" i="3"/>
  <c r="T107" i="3"/>
  <c r="U107" i="3"/>
  <c r="BY106" i="3"/>
  <c r="BX106" i="3" s="1"/>
  <c r="AJ106" i="3"/>
  <c r="AG108" i="3"/>
  <c r="AM107" i="3"/>
  <c r="BZ107" i="3"/>
  <c r="CA107" i="3"/>
  <c r="CJ107" i="3"/>
  <c r="AP107" i="3"/>
  <c r="AO107" i="3"/>
  <c r="AN107" i="3"/>
  <c r="D106" i="3"/>
  <c r="C108" i="3"/>
  <c r="J107" i="3"/>
  <c r="K107" i="3" s="1"/>
  <c r="I107" i="3" s="1"/>
  <c r="AL107" i="3" s="1"/>
  <c r="AK107" i="3" s="1"/>
  <c r="E107" i="3"/>
  <c r="F107" i="3" s="1"/>
  <c r="AY108" i="3"/>
  <c r="BE107" i="3"/>
  <c r="BH107" i="3"/>
  <c r="BF107" i="3"/>
  <c r="BG107" i="3"/>
  <c r="BB105" i="3"/>
  <c r="BA105" i="3" s="1"/>
  <c r="BO105" i="3"/>
  <c r="BN105" i="3" s="1"/>
  <c r="BK105" i="3" s="1"/>
  <c r="S105" i="3"/>
  <c r="R105" i="3" s="1"/>
  <c r="Z105" i="3"/>
  <c r="Y105" i="3" s="1"/>
  <c r="X105" i="3" s="1"/>
  <c r="BC105" i="3"/>
  <c r="CC108" i="3"/>
  <c r="CI107" i="3"/>
  <c r="CK107" i="3"/>
  <c r="BJ108" i="3"/>
  <c r="BP107" i="3"/>
  <c r="BR107" i="3"/>
  <c r="BQ107" i="3"/>
  <c r="AI106" i="3" l="1"/>
  <c r="AH105" i="3"/>
  <c r="O105" i="3"/>
  <c r="AZ105" i="3"/>
  <c r="P106" i="3"/>
  <c r="BW106" i="3"/>
  <c r="BV106" i="3" s="1"/>
  <c r="BU106" i="3" s="1"/>
  <c r="CH106" i="3"/>
  <c r="CG106" i="3" s="1"/>
  <c r="CD106" i="3" s="1"/>
  <c r="D107" i="3"/>
  <c r="BB107" i="3" s="1"/>
  <c r="BA107" i="3" s="1"/>
  <c r="BY107" i="3"/>
  <c r="BX107" i="3" s="1"/>
  <c r="Q107" i="3"/>
  <c r="BC106" i="3"/>
  <c r="BJ109" i="3"/>
  <c r="BP108" i="3"/>
  <c r="BQ108" i="3"/>
  <c r="BR108" i="3"/>
  <c r="AY109" i="3"/>
  <c r="BE108" i="3"/>
  <c r="BH108" i="3"/>
  <c r="BG108" i="3"/>
  <c r="BF108" i="3"/>
  <c r="AJ107" i="3"/>
  <c r="CC109" i="3"/>
  <c r="CI108" i="3"/>
  <c r="CK108" i="3"/>
  <c r="AU106" i="3"/>
  <c r="AT106" i="3" s="1"/>
  <c r="AS106" i="3" s="1"/>
  <c r="BD107" i="3"/>
  <c r="BC107" i="3" s="1"/>
  <c r="BB106" i="3"/>
  <c r="BA106" i="3" s="1"/>
  <c r="BO106" i="3"/>
  <c r="BN106" i="3" s="1"/>
  <c r="BK106" i="3" s="1"/>
  <c r="Z106" i="3"/>
  <c r="Y106" i="3" s="1"/>
  <c r="CF107" i="3"/>
  <c r="CE107" i="3" s="1"/>
  <c r="AG109" i="3"/>
  <c r="BZ108" i="3"/>
  <c r="AM108" i="3"/>
  <c r="CA108" i="3"/>
  <c r="CJ108" i="3"/>
  <c r="AP108" i="3"/>
  <c r="AO108" i="3"/>
  <c r="AN108" i="3"/>
  <c r="W109" i="3"/>
  <c r="AC108" i="3"/>
  <c r="AE108" i="3"/>
  <c r="AD108" i="3"/>
  <c r="C109" i="3"/>
  <c r="J108" i="3"/>
  <c r="K108" i="3" s="1"/>
  <c r="I108" i="3" s="1"/>
  <c r="AL108" i="3" s="1"/>
  <c r="AK108" i="3" s="1"/>
  <c r="E108" i="3"/>
  <c r="F108" i="3" s="1"/>
  <c r="N109" i="3"/>
  <c r="T108" i="3"/>
  <c r="U108" i="3"/>
  <c r="AB107" i="3"/>
  <c r="S106" i="3"/>
  <c r="R106" i="3" s="1"/>
  <c r="AA106" i="3"/>
  <c r="AI107" i="3" l="1"/>
  <c r="AH106" i="3"/>
  <c r="O106" i="3"/>
  <c r="CH107" i="3"/>
  <c r="CG107" i="3" s="1"/>
  <c r="P107" i="3"/>
  <c r="BY108" i="3"/>
  <c r="BX108" i="3" s="1"/>
  <c r="AZ106" i="3"/>
  <c r="CD107" i="3"/>
  <c r="AU107" i="3"/>
  <c r="AT107" i="3" s="1"/>
  <c r="AS107" i="3" s="1"/>
  <c r="X106" i="3"/>
  <c r="AZ107" i="3"/>
  <c r="BO107" i="3"/>
  <c r="BN107" i="3" s="1"/>
  <c r="BK107" i="3" s="1"/>
  <c r="Z107" i="3"/>
  <c r="Y107" i="3" s="1"/>
  <c r="CF108" i="3"/>
  <c r="CE108" i="3" s="1"/>
  <c r="BW107" i="3"/>
  <c r="BV107" i="3" s="1"/>
  <c r="BU107" i="3" s="1"/>
  <c r="S107" i="3"/>
  <c r="R107" i="3" s="1"/>
  <c r="AA107" i="3"/>
  <c r="Q108" i="3"/>
  <c r="N110" i="3"/>
  <c r="T109" i="3"/>
  <c r="U109" i="3"/>
  <c r="D108" i="3"/>
  <c r="C110" i="3"/>
  <c r="J109" i="3"/>
  <c r="K109" i="3" s="1"/>
  <c r="I109" i="3" s="1"/>
  <c r="AL109" i="3" s="1"/>
  <c r="AK109" i="3" s="1"/>
  <c r="E109" i="3"/>
  <c r="F109" i="3" s="1"/>
  <c r="AB108" i="3"/>
  <c r="BD108" i="3"/>
  <c r="W110" i="3"/>
  <c r="AC109" i="3"/>
  <c r="AD109" i="3"/>
  <c r="AE109" i="3"/>
  <c r="AJ108" i="3"/>
  <c r="AG110" i="3"/>
  <c r="BZ109" i="3"/>
  <c r="AM109" i="3"/>
  <c r="CJ109" i="3"/>
  <c r="CA109" i="3"/>
  <c r="AP109" i="3"/>
  <c r="AN109" i="3"/>
  <c r="AO109" i="3"/>
  <c r="CC110" i="3"/>
  <c r="CI109" i="3"/>
  <c r="CK109" i="3"/>
  <c r="AY110" i="3"/>
  <c r="BE109" i="3"/>
  <c r="BH109" i="3"/>
  <c r="BF109" i="3"/>
  <c r="BG109" i="3"/>
  <c r="BJ110" i="3"/>
  <c r="BP109" i="3"/>
  <c r="BQ109" i="3"/>
  <c r="BR109" i="3"/>
  <c r="AI108" i="3" l="1"/>
  <c r="AH107" i="3"/>
  <c r="O107" i="3"/>
  <c r="CH108" i="3"/>
  <c r="CG108" i="3" s="1"/>
  <c r="CD108" i="3" s="1"/>
  <c r="P108" i="3"/>
  <c r="X107" i="3"/>
  <c r="BY109" i="3"/>
  <c r="BX109" i="3" s="1"/>
  <c r="BW108" i="3"/>
  <c r="BV108" i="3" s="1"/>
  <c r="BU108" i="3" s="1"/>
  <c r="AU108" i="3"/>
  <c r="AT108" i="3" s="1"/>
  <c r="AS108" i="3" s="1"/>
  <c r="BD109" i="3"/>
  <c r="CC111" i="3"/>
  <c r="CI110" i="3"/>
  <c r="CK110" i="3"/>
  <c r="AJ109" i="3"/>
  <c r="BJ111" i="3"/>
  <c r="BP110" i="3"/>
  <c r="BR110" i="3"/>
  <c r="BQ110" i="3"/>
  <c r="AY111" i="3"/>
  <c r="BE110" i="3"/>
  <c r="BH110" i="3"/>
  <c r="BF110" i="3"/>
  <c r="BG110" i="3"/>
  <c r="CF109" i="3"/>
  <c r="CE109" i="3" s="1"/>
  <c r="W111" i="3"/>
  <c r="AC110" i="3"/>
  <c r="AE110" i="3"/>
  <c r="AD110" i="3"/>
  <c r="BC108" i="3"/>
  <c r="S108" i="3"/>
  <c r="R108" i="3" s="1"/>
  <c r="AA108" i="3"/>
  <c r="D109" i="3"/>
  <c r="C111" i="3"/>
  <c r="J110" i="3"/>
  <c r="K110" i="3" s="1"/>
  <c r="I110" i="3" s="1"/>
  <c r="AL110" i="3" s="1"/>
  <c r="AK110" i="3" s="1"/>
  <c r="E110" i="3"/>
  <c r="F110" i="3" s="1"/>
  <c r="Q109" i="3"/>
  <c r="P109" i="3" s="1"/>
  <c r="N111" i="3"/>
  <c r="T110" i="3"/>
  <c r="U110" i="3"/>
  <c r="AG111" i="3"/>
  <c r="BZ110" i="3"/>
  <c r="AM110" i="3"/>
  <c r="CJ110" i="3"/>
  <c r="CA110" i="3"/>
  <c r="AP110" i="3"/>
  <c r="AO110" i="3"/>
  <c r="AN110" i="3"/>
  <c r="AB109" i="3"/>
  <c r="BB108" i="3"/>
  <c r="BA108" i="3" s="1"/>
  <c r="Z108" i="3"/>
  <c r="Y108" i="3" s="1"/>
  <c r="BO108" i="3"/>
  <c r="BN108" i="3" s="1"/>
  <c r="BK108" i="3" s="1"/>
  <c r="AI109" i="3" l="1"/>
  <c r="AH108" i="3"/>
  <c r="X108" i="3"/>
  <c r="CH109" i="3"/>
  <c r="CG109" i="3" s="1"/>
  <c r="CD109" i="3" s="1"/>
  <c r="O108" i="3"/>
  <c r="AZ108" i="3"/>
  <c r="AU109" i="3"/>
  <c r="AT109" i="3" s="1"/>
  <c r="AS109" i="3" s="1"/>
  <c r="BW109" i="3"/>
  <c r="BV109" i="3" s="1"/>
  <c r="BU109" i="3" s="1"/>
  <c r="CF110" i="3"/>
  <c r="CE110" i="3" s="1"/>
  <c r="Q110" i="3"/>
  <c r="BD110" i="3"/>
  <c r="S109" i="3"/>
  <c r="R109" i="3" s="1"/>
  <c r="O109" i="3" s="1"/>
  <c r="AA109" i="3"/>
  <c r="BY110" i="3"/>
  <c r="BX110" i="3" s="1"/>
  <c r="AJ110" i="3"/>
  <c r="AG112" i="3"/>
  <c r="AM111" i="3"/>
  <c r="BZ111" i="3"/>
  <c r="CA111" i="3"/>
  <c r="CJ111" i="3"/>
  <c r="AP111" i="3"/>
  <c r="AO111" i="3"/>
  <c r="AN111" i="3"/>
  <c r="D110" i="3"/>
  <c r="C112" i="3"/>
  <c r="J111" i="3"/>
  <c r="K111" i="3" s="1"/>
  <c r="I111" i="3" s="1"/>
  <c r="AL111" i="3" s="1"/>
  <c r="AK111" i="3" s="1"/>
  <c r="E111" i="3"/>
  <c r="F111" i="3" s="1"/>
  <c r="W112" i="3"/>
  <c r="AC111" i="3"/>
  <c r="AD111" i="3"/>
  <c r="AE111" i="3"/>
  <c r="AY112" i="3"/>
  <c r="BE111" i="3"/>
  <c r="BH111" i="3"/>
  <c r="BF111" i="3"/>
  <c r="BG111" i="3"/>
  <c r="BJ112" i="3"/>
  <c r="BP111" i="3"/>
  <c r="BR111" i="3"/>
  <c r="BQ111" i="3"/>
  <c r="CC112" i="3"/>
  <c r="CI111" i="3"/>
  <c r="CK111" i="3"/>
  <c r="N112" i="3"/>
  <c r="T111" i="3"/>
  <c r="U111" i="3"/>
  <c r="BB109" i="3"/>
  <c r="BA109" i="3" s="1"/>
  <c r="Z109" i="3"/>
  <c r="Y109" i="3" s="1"/>
  <c r="BO109" i="3"/>
  <c r="BN109" i="3" s="1"/>
  <c r="BK109" i="3" s="1"/>
  <c r="BC109" i="3"/>
  <c r="AB110" i="3"/>
  <c r="AI110" i="3" l="1"/>
  <c r="AH109" i="3"/>
  <c r="P110" i="3"/>
  <c r="X109" i="3"/>
  <c r="BW110" i="3"/>
  <c r="BV110" i="3" s="1"/>
  <c r="BU110" i="3" s="1"/>
  <c r="BY111" i="3"/>
  <c r="CH111" i="3" s="1"/>
  <c r="CG111" i="3" s="1"/>
  <c r="AZ109" i="3"/>
  <c r="Q111" i="3"/>
  <c r="N113" i="3"/>
  <c r="T112" i="3"/>
  <c r="U112" i="3"/>
  <c r="AY113" i="3"/>
  <c r="BE112" i="3"/>
  <c r="BH112" i="3"/>
  <c r="BG112" i="3"/>
  <c r="BF112" i="3"/>
  <c r="W113" i="3"/>
  <c r="AC112" i="3"/>
  <c r="AD112" i="3"/>
  <c r="AE112" i="3"/>
  <c r="D111" i="3"/>
  <c r="C113" i="3"/>
  <c r="J112" i="3"/>
  <c r="K112" i="3" s="1"/>
  <c r="I112" i="3" s="1"/>
  <c r="AL112" i="3" s="1"/>
  <c r="AK112" i="3" s="1"/>
  <c r="E112" i="3"/>
  <c r="F112" i="3" s="1"/>
  <c r="AJ111" i="3"/>
  <c r="BC110" i="3"/>
  <c r="S110" i="3"/>
  <c r="R110" i="3" s="1"/>
  <c r="O110" i="3" s="1"/>
  <c r="AA110" i="3"/>
  <c r="CC113" i="3"/>
  <c r="CI112" i="3"/>
  <c r="CK112" i="3"/>
  <c r="BJ113" i="3"/>
  <c r="BP112" i="3"/>
  <c r="BQ112" i="3"/>
  <c r="BR112" i="3"/>
  <c r="BD111" i="3"/>
  <c r="AB111" i="3"/>
  <c r="BB110" i="3"/>
  <c r="BA110" i="3" s="1"/>
  <c r="AZ110" i="3" s="1"/>
  <c r="Z110" i="3"/>
  <c r="Y110" i="3" s="1"/>
  <c r="BO110" i="3"/>
  <c r="BN110" i="3" s="1"/>
  <c r="BK110" i="3" s="1"/>
  <c r="CF111" i="3"/>
  <c r="CE111" i="3" s="1"/>
  <c r="AG113" i="3"/>
  <c r="BZ112" i="3"/>
  <c r="AM112" i="3"/>
  <c r="CA112" i="3"/>
  <c r="CJ112" i="3"/>
  <c r="AP112" i="3"/>
  <c r="AO112" i="3"/>
  <c r="AN112" i="3"/>
  <c r="AU110" i="3"/>
  <c r="AT110" i="3" s="1"/>
  <c r="AS110" i="3" s="1"/>
  <c r="CH110" i="3"/>
  <c r="CG110" i="3" s="1"/>
  <c r="CD110" i="3" s="1"/>
  <c r="AI111" i="3" l="1"/>
  <c r="AH110" i="3"/>
  <c r="BY112" i="3"/>
  <c r="CH112" i="3" s="1"/>
  <c r="CG112" i="3" s="1"/>
  <c r="CD111" i="3"/>
  <c r="P111" i="3"/>
  <c r="BX111" i="3"/>
  <c r="X110" i="3"/>
  <c r="CF112" i="3"/>
  <c r="CE112" i="3" s="1"/>
  <c r="Q112" i="3"/>
  <c r="S111" i="3"/>
  <c r="R111" i="3" s="1"/>
  <c r="AA111" i="3"/>
  <c r="AU111" i="3"/>
  <c r="AT111" i="3" s="1"/>
  <c r="AS111" i="3" s="1"/>
  <c r="BW111" i="3"/>
  <c r="BV111" i="3" s="1"/>
  <c r="BC111" i="3"/>
  <c r="BJ114" i="3"/>
  <c r="BP113" i="3"/>
  <c r="BR113" i="3"/>
  <c r="BQ113" i="3"/>
  <c r="D112" i="3"/>
  <c r="C114" i="3"/>
  <c r="J113" i="3"/>
  <c r="K113" i="3" s="1"/>
  <c r="I113" i="3" s="1"/>
  <c r="AL113" i="3" s="1"/>
  <c r="AK113" i="3" s="1"/>
  <c r="E113" i="3"/>
  <c r="F113" i="3" s="1"/>
  <c r="AB112" i="3"/>
  <c r="AY114" i="3"/>
  <c r="BE113" i="3"/>
  <c r="BF113" i="3"/>
  <c r="BH113" i="3"/>
  <c r="BG113" i="3"/>
  <c r="AJ112" i="3"/>
  <c r="AG114" i="3"/>
  <c r="BZ113" i="3"/>
  <c r="AM113" i="3"/>
  <c r="CJ113" i="3"/>
  <c r="CA113" i="3"/>
  <c r="AP113" i="3"/>
  <c r="AN113" i="3"/>
  <c r="AO113" i="3"/>
  <c r="CC114" i="3"/>
  <c r="CI113" i="3"/>
  <c r="CK113" i="3"/>
  <c r="BB111" i="3"/>
  <c r="BA111" i="3" s="1"/>
  <c r="BO111" i="3"/>
  <c r="BN111" i="3" s="1"/>
  <c r="BK111" i="3" s="1"/>
  <c r="Z111" i="3"/>
  <c r="Y111" i="3" s="1"/>
  <c r="W114" i="3"/>
  <c r="AC113" i="3"/>
  <c r="AD113" i="3"/>
  <c r="AE113" i="3"/>
  <c r="BD112" i="3"/>
  <c r="N114" i="3"/>
  <c r="T113" i="3"/>
  <c r="U113" i="3"/>
  <c r="AI112" i="3" l="1"/>
  <c r="AH111" i="3"/>
  <c r="AZ111" i="3"/>
  <c r="BU111" i="3"/>
  <c r="O111" i="3"/>
  <c r="BX112" i="3"/>
  <c r="P112" i="3"/>
  <c r="X111" i="3"/>
  <c r="CD112" i="3"/>
  <c r="BC112" i="3"/>
  <c r="AU112" i="3"/>
  <c r="AT112" i="3" s="1"/>
  <c r="AS112" i="3" s="1"/>
  <c r="BW112" i="3"/>
  <c r="BV112" i="3" s="1"/>
  <c r="Q113" i="3"/>
  <c r="BY113" i="3"/>
  <c r="BX113" i="3" s="1"/>
  <c r="D113" i="3"/>
  <c r="W115" i="3"/>
  <c r="AC114" i="3"/>
  <c r="AD114" i="3"/>
  <c r="AE114" i="3"/>
  <c r="CF113" i="3"/>
  <c r="CE113" i="3" s="1"/>
  <c r="AY115" i="3"/>
  <c r="BE114" i="3"/>
  <c r="BG114" i="3"/>
  <c r="BF114" i="3"/>
  <c r="BH114" i="3"/>
  <c r="BB112" i="3"/>
  <c r="BA112" i="3" s="1"/>
  <c r="AZ112" i="3" s="1"/>
  <c r="Z112" i="3"/>
  <c r="Y112" i="3" s="1"/>
  <c r="BO112" i="3"/>
  <c r="BN112" i="3" s="1"/>
  <c r="BK112" i="3" s="1"/>
  <c r="BJ115" i="3"/>
  <c r="BP114" i="3"/>
  <c r="BR114" i="3"/>
  <c r="BQ114" i="3"/>
  <c r="N115" i="3"/>
  <c r="T114" i="3"/>
  <c r="U114" i="3"/>
  <c r="AB113" i="3"/>
  <c r="CC115" i="3"/>
  <c r="CI114" i="3"/>
  <c r="CK114" i="3"/>
  <c r="AJ113" i="3"/>
  <c r="AI113" i="3" s="1"/>
  <c r="AH113" i="3" s="1"/>
  <c r="AG115" i="3"/>
  <c r="BZ114" i="3"/>
  <c r="AM114" i="3"/>
  <c r="CJ114" i="3"/>
  <c r="CA114" i="3"/>
  <c r="AP114" i="3"/>
  <c r="AO114" i="3"/>
  <c r="AN114" i="3"/>
  <c r="BD113" i="3"/>
  <c r="S112" i="3"/>
  <c r="R112" i="3" s="1"/>
  <c r="AA112" i="3"/>
  <c r="C115" i="3"/>
  <c r="J114" i="3"/>
  <c r="K114" i="3" s="1"/>
  <c r="I114" i="3" s="1"/>
  <c r="AL114" i="3" s="1"/>
  <c r="AK114" i="3" s="1"/>
  <c r="E114" i="3"/>
  <c r="F114" i="3" s="1"/>
  <c r="AH112" i="3" l="1"/>
  <c r="BO113" i="3"/>
  <c r="BN113" i="3" s="1"/>
  <c r="BK113" i="3" s="1"/>
  <c r="BU112" i="3"/>
  <c r="O112" i="3"/>
  <c r="P113" i="3"/>
  <c r="BC113" i="3"/>
  <c r="Z113" i="3"/>
  <c r="Y113" i="3" s="1"/>
  <c r="BB113" i="3"/>
  <c r="BA113" i="3" s="1"/>
  <c r="X112" i="3"/>
  <c r="BW113" i="3"/>
  <c r="BV113" i="3" s="1"/>
  <c r="BU113" i="3" s="1"/>
  <c r="CH113" i="3"/>
  <c r="CG113" i="3" s="1"/>
  <c r="CD113" i="3" s="1"/>
  <c r="BY114" i="3"/>
  <c r="CH114" i="3" s="1"/>
  <c r="CG114" i="3" s="1"/>
  <c r="Q114" i="3"/>
  <c r="D114" i="3"/>
  <c r="C116" i="3"/>
  <c r="J115" i="3"/>
  <c r="K115" i="3" s="1"/>
  <c r="I115" i="3" s="1"/>
  <c r="AL115" i="3" s="1"/>
  <c r="AK115" i="3" s="1"/>
  <c r="E115" i="3"/>
  <c r="F115" i="3" s="1"/>
  <c r="CF114" i="3"/>
  <c r="CE114" i="3" s="1"/>
  <c r="S113" i="3"/>
  <c r="R113" i="3" s="1"/>
  <c r="O113" i="3" s="1"/>
  <c r="AA113" i="3"/>
  <c r="AY116" i="3"/>
  <c r="BE115" i="3"/>
  <c r="BH115" i="3"/>
  <c r="BF115" i="3"/>
  <c r="BG115" i="3"/>
  <c r="AB114" i="3"/>
  <c r="AJ114" i="3"/>
  <c r="AI114" i="3" s="1"/>
  <c r="AH114" i="3" s="1"/>
  <c r="AG116" i="3"/>
  <c r="AM115" i="3"/>
  <c r="BZ115" i="3"/>
  <c r="CA115" i="3"/>
  <c r="CJ115" i="3"/>
  <c r="AP115" i="3"/>
  <c r="AO115" i="3"/>
  <c r="AN115" i="3"/>
  <c r="CC116" i="3"/>
  <c r="CI115" i="3"/>
  <c r="CK115" i="3"/>
  <c r="N116" i="3"/>
  <c r="T115" i="3"/>
  <c r="U115" i="3"/>
  <c r="BJ116" i="3"/>
  <c r="BP115" i="3"/>
  <c r="BR115" i="3"/>
  <c r="BQ115" i="3"/>
  <c r="AU113" i="3"/>
  <c r="AT113" i="3" s="1"/>
  <c r="AS113" i="3" s="1"/>
  <c r="BD114" i="3"/>
  <c r="W116" i="3"/>
  <c r="AC115" i="3"/>
  <c r="AE115" i="3"/>
  <c r="AD115" i="3"/>
  <c r="CD114" i="3" l="1"/>
  <c r="AZ113" i="3"/>
  <c r="X113" i="3"/>
  <c r="P114" i="3"/>
  <c r="BC114" i="3"/>
  <c r="BX114" i="3"/>
  <c r="Q115" i="3"/>
  <c r="BY115" i="3"/>
  <c r="BX115" i="3" s="1"/>
  <c r="AB115" i="3"/>
  <c r="W117" i="3"/>
  <c r="AC116" i="3"/>
  <c r="AE116" i="3"/>
  <c r="AD116" i="3"/>
  <c r="BJ117" i="3"/>
  <c r="BP116" i="3"/>
  <c r="BQ116" i="3"/>
  <c r="BR116" i="3"/>
  <c r="CC117" i="3"/>
  <c r="CI116" i="3"/>
  <c r="CK116" i="3"/>
  <c r="CF115" i="3"/>
  <c r="CE115" i="3" s="1"/>
  <c r="AG117" i="3"/>
  <c r="BZ116" i="3"/>
  <c r="AM116" i="3"/>
  <c r="CA116" i="3"/>
  <c r="CJ116" i="3"/>
  <c r="AP116" i="3"/>
  <c r="AO116" i="3"/>
  <c r="AN116" i="3"/>
  <c r="AY117" i="3"/>
  <c r="BE116" i="3"/>
  <c r="BH116" i="3"/>
  <c r="BG116" i="3"/>
  <c r="BF116" i="3"/>
  <c r="BB114" i="3"/>
  <c r="BA114" i="3" s="1"/>
  <c r="AZ114" i="3" s="1"/>
  <c r="BO114" i="3"/>
  <c r="BN114" i="3" s="1"/>
  <c r="BK114" i="3" s="1"/>
  <c r="Z114" i="3"/>
  <c r="Y114" i="3" s="1"/>
  <c r="N117" i="3"/>
  <c r="T116" i="3"/>
  <c r="U116" i="3"/>
  <c r="AJ115" i="3"/>
  <c r="AI115" i="3" s="1"/>
  <c r="AH115" i="3" s="1"/>
  <c r="S114" i="3"/>
  <c r="R114" i="3" s="1"/>
  <c r="O114" i="3" s="1"/>
  <c r="AA114" i="3"/>
  <c r="BD115" i="3"/>
  <c r="D115" i="3"/>
  <c r="C117" i="3"/>
  <c r="J116" i="3"/>
  <c r="K116" i="3" s="1"/>
  <c r="I116" i="3" s="1"/>
  <c r="AL116" i="3" s="1"/>
  <c r="AK116" i="3" s="1"/>
  <c r="E116" i="3"/>
  <c r="F116" i="3" s="1"/>
  <c r="AU114" i="3"/>
  <c r="AT114" i="3" s="1"/>
  <c r="AS114" i="3" s="1"/>
  <c r="BW114" i="3"/>
  <c r="BV114" i="3" s="1"/>
  <c r="BU114" i="3" s="1"/>
  <c r="P115" i="3" l="1"/>
  <c r="X114" i="3"/>
  <c r="Q116" i="3"/>
  <c r="D116" i="3"/>
  <c r="BB116" i="3" s="1"/>
  <c r="BA116" i="3" s="1"/>
  <c r="BC115" i="3"/>
  <c r="CH115" i="3"/>
  <c r="CG115" i="3" s="1"/>
  <c r="CD115" i="3" s="1"/>
  <c r="BY116" i="3"/>
  <c r="BX116" i="3" s="1"/>
  <c r="AU115" i="3"/>
  <c r="AT115" i="3" s="1"/>
  <c r="AS115" i="3" s="1"/>
  <c r="C118" i="3"/>
  <c r="J117" i="3"/>
  <c r="K117" i="3" s="1"/>
  <c r="I117" i="3" s="1"/>
  <c r="AL117" i="3" s="1"/>
  <c r="AK117" i="3" s="1"/>
  <c r="E117" i="3"/>
  <c r="F117" i="3" s="1"/>
  <c r="BD116" i="3"/>
  <c r="BB115" i="3"/>
  <c r="BA115" i="3" s="1"/>
  <c r="AZ115" i="3" s="1"/>
  <c r="Z115" i="3"/>
  <c r="Y115" i="3" s="1"/>
  <c r="BO115" i="3"/>
  <c r="BN115" i="3" s="1"/>
  <c r="BK115" i="3" s="1"/>
  <c r="BW115" i="3"/>
  <c r="BV115" i="3" s="1"/>
  <c r="BU115" i="3" s="1"/>
  <c r="AY118" i="3"/>
  <c r="BE117" i="3"/>
  <c r="BH117" i="3"/>
  <c r="BF117" i="3"/>
  <c r="BG117" i="3"/>
  <c r="CF116" i="3"/>
  <c r="CE116" i="3" s="1"/>
  <c r="AJ116" i="3"/>
  <c r="AI116" i="3" s="1"/>
  <c r="AH116" i="3" s="1"/>
  <c r="AG118" i="3"/>
  <c r="BZ117" i="3"/>
  <c r="AM117" i="3"/>
  <c r="CJ117" i="3"/>
  <c r="CA117" i="3"/>
  <c r="AP117" i="3"/>
  <c r="AN117" i="3"/>
  <c r="AO117" i="3"/>
  <c r="CC118" i="3"/>
  <c r="CI117" i="3"/>
  <c r="CK117" i="3"/>
  <c r="BJ118" i="3"/>
  <c r="BP117" i="3"/>
  <c r="BQ117" i="3"/>
  <c r="BR117" i="3"/>
  <c r="W118" i="3"/>
  <c r="AC117" i="3"/>
  <c r="AD117" i="3"/>
  <c r="AE117" i="3"/>
  <c r="N118" i="3"/>
  <c r="T117" i="3"/>
  <c r="U117" i="3"/>
  <c r="AB116" i="3"/>
  <c r="S115" i="3"/>
  <c r="R115" i="3" s="1"/>
  <c r="O115" i="3" s="1"/>
  <c r="AA115" i="3"/>
  <c r="P116" i="3" l="1"/>
  <c r="BC116" i="3"/>
  <c r="AZ116" i="3" s="1"/>
  <c r="X115" i="3"/>
  <c r="Z116" i="3"/>
  <c r="Y116" i="3" s="1"/>
  <c r="CH116" i="3"/>
  <c r="CG116" i="3" s="1"/>
  <c r="CD116" i="3" s="1"/>
  <c r="BW116" i="3"/>
  <c r="BV116" i="3" s="1"/>
  <c r="BU116" i="3" s="1"/>
  <c r="BJ119" i="3"/>
  <c r="BP118" i="3"/>
  <c r="BR118" i="3"/>
  <c r="BQ118" i="3"/>
  <c r="CF117" i="3"/>
  <c r="CE117" i="3" s="1"/>
  <c r="S116" i="3"/>
  <c r="R116" i="3" s="1"/>
  <c r="AA116" i="3"/>
  <c r="Q117" i="3"/>
  <c r="AB117" i="3"/>
  <c r="CC119" i="3"/>
  <c r="CI118" i="3"/>
  <c r="CK118" i="3"/>
  <c r="BY117" i="3"/>
  <c r="BX117" i="3" s="1"/>
  <c r="AJ117" i="3"/>
  <c r="AI117" i="3" s="1"/>
  <c r="AH117" i="3" s="1"/>
  <c r="AG119" i="3"/>
  <c r="BZ118" i="3"/>
  <c r="AM118" i="3"/>
  <c r="CJ118" i="3"/>
  <c r="CA118" i="3"/>
  <c r="AP118" i="3"/>
  <c r="AO118" i="3"/>
  <c r="AN118" i="3"/>
  <c r="AY119" i="3"/>
  <c r="BE118" i="3"/>
  <c r="BF118" i="3"/>
  <c r="BH118" i="3"/>
  <c r="BG118" i="3"/>
  <c r="D117" i="3"/>
  <c r="C119" i="3"/>
  <c r="J118" i="3"/>
  <c r="K118" i="3" s="1"/>
  <c r="I118" i="3" s="1"/>
  <c r="AL118" i="3" s="1"/>
  <c r="AK118" i="3" s="1"/>
  <c r="E118" i="3"/>
  <c r="F118" i="3" s="1"/>
  <c r="BO116" i="3"/>
  <c r="BN116" i="3" s="1"/>
  <c r="BK116" i="3" s="1"/>
  <c r="N119" i="3"/>
  <c r="T118" i="3"/>
  <c r="U118" i="3"/>
  <c r="W119" i="3"/>
  <c r="AC118" i="3"/>
  <c r="AD118" i="3"/>
  <c r="AE118" i="3"/>
  <c r="BD117" i="3"/>
  <c r="AU116" i="3"/>
  <c r="AT116" i="3" s="1"/>
  <c r="AS116" i="3" s="1"/>
  <c r="O116" i="3" l="1"/>
  <c r="AU117" i="3"/>
  <c r="AT117" i="3" s="1"/>
  <c r="AS117" i="3" s="1"/>
  <c r="X116" i="3"/>
  <c r="P117" i="3"/>
  <c r="CH117" i="3"/>
  <c r="CG117" i="3" s="1"/>
  <c r="CD117" i="3" s="1"/>
  <c r="BW117" i="3"/>
  <c r="BV117" i="3" s="1"/>
  <c r="BU117" i="3" s="1"/>
  <c r="D118" i="3"/>
  <c r="BB118" i="3" s="1"/>
  <c r="BA118" i="3" s="1"/>
  <c r="BY118" i="3"/>
  <c r="BX118" i="3" s="1"/>
  <c r="AC119" i="3"/>
  <c r="AD119" i="3"/>
  <c r="AE119" i="3"/>
  <c r="J119" i="3"/>
  <c r="K119" i="3" s="1"/>
  <c r="I119" i="3" s="1"/>
  <c r="AL119" i="3" s="1"/>
  <c r="AK119" i="3" s="1"/>
  <c r="E119" i="3"/>
  <c r="F119" i="3" s="1"/>
  <c r="AB118" i="3"/>
  <c r="Q118" i="3"/>
  <c r="T119" i="3"/>
  <c r="U119" i="3"/>
  <c r="BB117" i="3"/>
  <c r="BA117" i="3" s="1"/>
  <c r="Z117" i="3"/>
  <c r="Y117" i="3" s="1"/>
  <c r="BO117" i="3"/>
  <c r="BN117" i="3" s="1"/>
  <c r="BK117" i="3" s="1"/>
  <c r="BC117" i="3"/>
  <c r="BD118" i="3"/>
  <c r="CF118" i="3"/>
  <c r="CE118" i="3" s="1"/>
  <c r="CI119" i="3"/>
  <c r="CK119" i="3"/>
  <c r="BE119" i="3"/>
  <c r="BH119" i="3"/>
  <c r="BF119" i="3"/>
  <c r="BG119" i="3"/>
  <c r="AJ118" i="3"/>
  <c r="AI118" i="3" s="1"/>
  <c r="AH118" i="3" s="1"/>
  <c r="AM119" i="3"/>
  <c r="BZ119" i="3"/>
  <c r="CA119" i="3"/>
  <c r="CJ119" i="3"/>
  <c r="AP119" i="3"/>
  <c r="AO119" i="3"/>
  <c r="AN119" i="3"/>
  <c r="S117" i="3"/>
  <c r="R117" i="3" s="1"/>
  <c r="AA117" i="3"/>
  <c r="BP119" i="3"/>
  <c r="BR119" i="3"/>
  <c r="BQ119" i="3"/>
  <c r="P118" i="3" l="1"/>
  <c r="CH118" i="3"/>
  <c r="CG118" i="3" s="1"/>
  <c r="CD118" i="3" s="1"/>
  <c r="O117" i="3"/>
  <c r="X117" i="3"/>
  <c r="D119" i="3"/>
  <c r="CF119" i="3"/>
  <c r="CE119" i="3" s="1"/>
  <c r="Z118" i="3"/>
  <c r="Y118" i="3" s="1"/>
  <c r="BO118" i="3"/>
  <c r="BN118" i="3" s="1"/>
  <c r="BK118" i="3" s="1"/>
  <c r="BC118" i="3"/>
  <c r="AZ118" i="3" s="1"/>
  <c r="BY119" i="3"/>
  <c r="BX119" i="3" s="1"/>
  <c r="BD119" i="3"/>
  <c r="BC119" i="3" s="1"/>
  <c r="AZ117" i="3"/>
  <c r="AU118" i="3"/>
  <c r="AT118" i="3" s="1"/>
  <c r="AS118" i="3" s="1"/>
  <c r="Q119" i="3"/>
  <c r="AJ119" i="3"/>
  <c r="AI119" i="3" s="1"/>
  <c r="AH119" i="3" s="1"/>
  <c r="BW118" i="3"/>
  <c r="BV118" i="3" s="1"/>
  <c r="BU118" i="3" s="1"/>
  <c r="S118" i="3"/>
  <c r="R118" i="3" s="1"/>
  <c r="O118" i="3" s="1"/>
  <c r="AA118" i="3"/>
  <c r="BB119" i="3"/>
  <c r="BA119" i="3" s="1"/>
  <c r="AB119" i="3"/>
  <c r="P119" i="3" l="1"/>
  <c r="AZ119" i="3"/>
  <c r="X118" i="3"/>
  <c r="CH119" i="3"/>
  <c r="CG119" i="3" s="1"/>
  <c r="CD119" i="3" s="1"/>
  <c r="BW119" i="3"/>
  <c r="BV119" i="3" s="1"/>
  <c r="BU119" i="3" s="1"/>
  <c r="Z119" i="3"/>
  <c r="Y119" i="3" s="1"/>
  <c r="AU119" i="3"/>
  <c r="AT119" i="3" s="1"/>
  <c r="AS119" i="3" s="1"/>
  <c r="BO119" i="3"/>
  <c r="BN119" i="3" s="1"/>
  <c r="BK119" i="3" s="1"/>
  <c r="S119" i="3"/>
  <c r="R119" i="3" s="1"/>
  <c r="O119" i="3" s="1"/>
  <c r="AA119" i="3"/>
  <c r="X119" i="3" l="1"/>
</calcChain>
</file>

<file path=xl/sharedStrings.xml><?xml version="1.0" encoding="utf-8"?>
<sst xmlns="http://schemas.openxmlformats.org/spreadsheetml/2006/main" count="179" uniqueCount="87">
  <si>
    <t>S</t>
  </si>
  <si>
    <t>r</t>
  </si>
  <si>
    <t>Sigma</t>
  </si>
  <si>
    <t>K</t>
  </si>
  <si>
    <t>H</t>
  </si>
  <si>
    <t>q</t>
  </si>
  <si>
    <t>T</t>
  </si>
  <si>
    <t>Data</t>
  </si>
  <si>
    <t>d1</t>
  </si>
  <si>
    <t>N(d1)</t>
  </si>
  <si>
    <t>d2</t>
  </si>
  <si>
    <t>N(d2)</t>
  </si>
  <si>
    <t>Call</t>
  </si>
  <si>
    <t>Put</t>
  </si>
  <si>
    <t>S*exp(-qT)</t>
  </si>
  <si>
    <t>K*exp(-rT)</t>
  </si>
  <si>
    <t>Sigma*sqrt(T)</t>
  </si>
  <si>
    <t>N(-d1)</t>
  </si>
  <si>
    <t>N(-d2)</t>
  </si>
  <si>
    <t>Lambda</t>
  </si>
  <si>
    <t>y</t>
  </si>
  <si>
    <t>Down-and-in</t>
  </si>
  <si>
    <t>Down-and-out</t>
  </si>
  <si>
    <t>Delta</t>
  </si>
  <si>
    <t>x1</t>
  </si>
  <si>
    <t>y1</t>
  </si>
  <si>
    <t>Cdi</t>
  </si>
  <si>
    <t>Cdo</t>
  </si>
  <si>
    <t>Pdi</t>
  </si>
  <si>
    <t>Pdo</t>
  </si>
  <si>
    <t>Up-and-out</t>
  </si>
  <si>
    <t>Up-and-in</t>
  </si>
  <si>
    <t>Barrier H&lt;=K</t>
  </si>
  <si>
    <t>Cui</t>
  </si>
  <si>
    <t>Cuo</t>
  </si>
  <si>
    <t>Pui</t>
  </si>
  <si>
    <t>Puo</t>
  </si>
  <si>
    <t>Barrier H&gt;K</t>
  </si>
  <si>
    <t>Call-Delta</t>
  </si>
  <si>
    <t>Put-Delta</t>
  </si>
  <si>
    <t>BARRIER OPTIONS</t>
  </si>
  <si>
    <t>Standard-Call</t>
  </si>
  <si>
    <t>Standard-Put</t>
  </si>
  <si>
    <t>Standard-Werte</t>
  </si>
  <si>
    <t>Zwischenergebnisse</t>
  </si>
  <si>
    <t>Berechnungen "Down"</t>
  </si>
  <si>
    <t>Berechnungen "Up"</t>
  </si>
  <si>
    <t>Spot</t>
  </si>
  <si>
    <t>Call-Preis</t>
  </si>
  <si>
    <t>Eingabe</t>
  </si>
  <si>
    <t>Barrier C/P</t>
  </si>
  <si>
    <t>Put-Preis</t>
  </si>
  <si>
    <t>Hull 2006, 640-642</t>
  </si>
  <si>
    <r>
      <rPr>
        <b/>
        <sz val="10"/>
        <rFont val="Calibri"/>
        <family val="2"/>
      </rPr>
      <t xml:space="preserve">σ  </t>
    </r>
    <r>
      <rPr>
        <sz val="10"/>
        <rFont val="Arial"/>
        <family val="2"/>
      </rPr>
      <t>Volatilität</t>
    </r>
  </si>
  <si>
    <r>
      <rPr>
        <b/>
        <sz val="10"/>
        <rFont val="Arial"/>
        <family val="2"/>
      </rPr>
      <t>rf</t>
    </r>
    <r>
      <rPr>
        <sz val="10"/>
        <rFont val="Arial"/>
        <family val="2"/>
      </rPr>
      <t xml:space="preserve">  risikoloser Zinssatz</t>
    </r>
  </si>
  <si>
    <t>Ergebnisse</t>
  </si>
  <si>
    <t>Barrier H&lt;K</t>
  </si>
  <si>
    <t>Down-and-in-Call (Cdi)</t>
  </si>
  <si>
    <t>Down-and-out-Call (Cdo)</t>
  </si>
  <si>
    <t>Down-and-in-Put (Pdi)</t>
  </si>
  <si>
    <t>Down-and-out-Put (Pdo)</t>
  </si>
  <si>
    <t>Up-and-in-Call (Cui)</t>
  </si>
  <si>
    <t>Up-and-out-Call (Cuo)</t>
  </si>
  <si>
    <t>Up-and-in-Put (Pui)</t>
  </si>
  <si>
    <t>Up-and-out-Put (Puo)</t>
  </si>
  <si>
    <t>081 330 82 40</t>
  </si>
  <si>
    <t>max.luescher@ibf-chur.ch</t>
  </si>
  <si>
    <t>Max Lüscher-Marty, Feldstrasse 41, 7205 Zizers</t>
  </si>
  <si>
    <r>
      <rPr>
        <b/>
        <sz val="10"/>
        <rFont val="Arial"/>
        <family val="2"/>
      </rPr>
      <t xml:space="preserve">t   </t>
    </r>
    <r>
      <rPr>
        <sz val="10"/>
        <rFont val="Arial"/>
        <family val="2"/>
      </rPr>
      <t>Laufzeit/Jahre</t>
    </r>
  </si>
  <si>
    <t>Dividende</t>
  </si>
  <si>
    <t>stetig</t>
  </si>
  <si>
    <t>Zins</t>
  </si>
  <si>
    <t>Knock-out-Call</t>
  </si>
  <si>
    <t>Knock-out-Put</t>
  </si>
  <si>
    <t>Down-and-in-Put</t>
  </si>
  <si>
    <t>Down-and-out-Put</t>
  </si>
  <si>
    <t>Up-and-out-Call</t>
  </si>
  <si>
    <t>BRC</t>
  </si>
  <si>
    <t>Bonus, TW, BDZ</t>
  </si>
  <si>
    <t>Kap-Schutz mit Barriere</t>
  </si>
  <si>
    <t>KO-Call-Warrant</t>
  </si>
  <si>
    <t>KO-Put-Warrant</t>
  </si>
  <si>
    <r>
      <rPr>
        <b/>
        <sz val="10"/>
        <rFont val="Arial"/>
        <family val="2"/>
      </rPr>
      <t xml:space="preserve">PS </t>
    </r>
    <r>
      <rPr>
        <sz val="10"/>
        <rFont val="Arial"/>
        <family val="2"/>
      </rPr>
      <t>Aktienkurs CHF</t>
    </r>
  </si>
  <si>
    <r>
      <rPr>
        <b/>
        <sz val="10"/>
        <rFont val="Arial"/>
        <family val="2"/>
      </rPr>
      <t>PE</t>
    </r>
    <r>
      <rPr>
        <sz val="10"/>
        <rFont val="Arial"/>
        <family val="2"/>
      </rPr>
      <t xml:space="preserve"> Ausübungspreis CHF</t>
    </r>
  </si>
  <si>
    <r>
      <rPr>
        <b/>
        <sz val="10"/>
        <rFont val="Arial"/>
        <family val="2"/>
      </rPr>
      <t xml:space="preserve">B   </t>
    </r>
    <r>
      <rPr>
        <sz val="10"/>
        <rFont val="Arial"/>
        <family val="2"/>
      </rPr>
      <t>Barriere CHF</t>
    </r>
  </si>
  <si>
    <r>
      <rPr>
        <b/>
        <sz val="10"/>
        <rFont val="Arial"/>
        <family val="2"/>
      </rPr>
      <t xml:space="preserve">D </t>
    </r>
    <r>
      <rPr>
        <sz val="10"/>
        <rFont val="Arial"/>
        <family val="2"/>
      </rPr>
      <t xml:space="preserve">  Dividende CHF</t>
    </r>
  </si>
  <si>
    <t>Update: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</si>
</sst>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000"/>
    <numFmt numFmtId="167" formatCode="#,##0.0000"/>
    <numFmt numFmtId="168" formatCode="0.000%"/>
  </numFmts>
  <fonts count="2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6" tint="-0.499984740745262"/>
      <name val="Arial"/>
      <family val="2"/>
    </font>
    <font>
      <b/>
      <sz val="10"/>
      <color theme="5" tint="-0.249977111117893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b/>
      <sz val="10"/>
      <color theme="4"/>
      <name val="Arial"/>
      <family val="2"/>
    </font>
    <font>
      <sz val="10"/>
      <name val="Geneva"/>
    </font>
    <font>
      <b/>
      <sz val="10"/>
      <color theme="5" tint="-0.249977111117893"/>
      <name val="Frutiger 45"/>
      <family val="2"/>
    </font>
    <font>
      <sz val="10"/>
      <color theme="5" tint="-0.249977111117893"/>
      <name val="Frutiger 45"/>
      <family val="2"/>
    </font>
    <font>
      <u/>
      <sz val="11"/>
      <color theme="10"/>
      <name val="Calibri"/>
      <family val="2"/>
      <scheme val="minor"/>
    </font>
    <font>
      <b/>
      <sz val="10"/>
      <color theme="6" tint="-0.249977111117893"/>
      <name val="Frutiger 45"/>
      <family val="2"/>
    </font>
    <font>
      <sz val="10"/>
      <color theme="6" tint="-0.249977111117893"/>
      <name val="Arial"/>
      <family val="2"/>
    </font>
    <font>
      <sz val="9"/>
      <color theme="5"/>
      <name val="Arial"/>
      <family val="2"/>
    </font>
    <font>
      <sz val="8"/>
      <color theme="6" tint="-0.249977111117893"/>
      <name val="Arial"/>
      <family val="2"/>
    </font>
    <font>
      <b/>
      <sz val="8"/>
      <color theme="6" tint="-0.249977111117893"/>
      <name val="Arial"/>
      <family val="2"/>
    </font>
    <font>
      <sz val="8"/>
      <color theme="5"/>
      <name val="Arial"/>
      <family val="2"/>
    </font>
    <font>
      <b/>
      <sz val="8"/>
      <color theme="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/>
    <xf numFmtId="0" fontId="17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5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6" fillId="7" borderId="0" xfId="0" applyNumberFormat="1" applyFont="1" applyFill="1" applyAlignment="1">
      <alignment horizontal="center" vertical="center"/>
    </xf>
    <xf numFmtId="166" fontId="3" fillId="6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6" fillId="8" borderId="0" xfId="0" applyNumberFormat="1" applyFont="1" applyFill="1" applyAlignment="1">
      <alignment horizontal="center" vertical="center"/>
    </xf>
    <xf numFmtId="165" fontId="6" fillId="9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4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6" fillId="7" borderId="0" xfId="0" applyNumberFormat="1" applyFont="1" applyFill="1" applyBorder="1" applyAlignment="1">
      <alignment horizontal="center" vertical="center"/>
    </xf>
    <xf numFmtId="165" fontId="3" fillId="6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6" fillId="8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6" fillId="9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12" borderId="0" xfId="0" applyNumberFormat="1" applyFont="1" applyFill="1" applyAlignment="1">
      <alignment horizontal="center" vertical="center"/>
    </xf>
    <xf numFmtId="165" fontId="12" fillId="12" borderId="0" xfId="0" applyNumberFormat="1" applyFont="1" applyFill="1" applyAlignment="1">
      <alignment horizontal="center" vertical="center"/>
    </xf>
    <xf numFmtId="165" fontId="3" fillId="10" borderId="0" xfId="0" applyNumberFormat="1" applyFont="1" applyFill="1" applyAlignment="1">
      <alignment horizontal="center" vertical="center"/>
    </xf>
    <xf numFmtId="165" fontId="3" fillId="11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4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3" fillId="13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3" fillId="13" borderId="0" xfId="0" applyNumberFormat="1" applyFont="1" applyFill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0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Alignment="1" applyProtection="1">
      <alignment horizontal="left" vertical="center"/>
      <protection locked="0"/>
    </xf>
    <xf numFmtId="4" fontId="15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17" fillId="0" borderId="0" xfId="3" applyNumberFormat="1" applyAlignment="1">
      <alignment vertical="center"/>
    </xf>
    <xf numFmtId="4" fontId="18" fillId="0" borderId="0" xfId="0" applyNumberFormat="1" applyFont="1" applyAlignment="1">
      <alignment vertical="center"/>
    </xf>
    <xf numFmtId="168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19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65" fontId="21" fillId="0" borderId="0" xfId="0" applyNumberFormat="1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right" vertical="center"/>
    </xf>
    <xf numFmtId="0" fontId="24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right" vertical="center"/>
    </xf>
    <xf numFmtId="167" fontId="2" fillId="4" borderId="1" xfId="0" applyNumberFormat="1" applyFont="1" applyFill="1" applyBorder="1" applyAlignment="1" applyProtection="1">
      <alignment horizontal="center" vertical="center"/>
      <protection locked="0"/>
    </xf>
    <xf numFmtId="0" fontId="6" fillId="14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9" borderId="0" xfId="0" applyFont="1" applyFill="1" applyAlignment="1">
      <alignment horizontal="center" vertical="center"/>
    </xf>
  </cellXfs>
  <cellStyles count="4">
    <cellStyle name="Hyperlink" xfId="3" builtinId="8"/>
    <cellStyle name="Normal_ANALY.XLS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luescher@ibf-chur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CK212"/>
  <sheetViews>
    <sheetView tabSelected="1" zoomScaleNormal="100" workbookViewId="0">
      <selection activeCell="E5" sqref="E5"/>
    </sheetView>
  </sheetViews>
  <sheetFormatPr baseColWidth="10" defaultColWidth="9.140625" defaultRowHeight="12.75"/>
  <cols>
    <col min="1" max="1" width="5.7109375" style="1" customWidth="1"/>
    <col min="2" max="2" width="20.7109375" style="1" customWidth="1"/>
    <col min="3" max="4" width="12.7109375" style="2" customWidth="1"/>
    <col min="5" max="8" width="12.7109375" style="1" customWidth="1"/>
    <col min="9" max="12" width="12.7109375" style="2" customWidth="1"/>
    <col min="13" max="13" width="12.7109375" style="67" customWidth="1"/>
    <col min="14" max="15" width="12.7109375" style="1" customWidth="1"/>
    <col min="16" max="21" width="12.7109375" style="2" customWidth="1"/>
    <col min="22" max="22" width="12.7109375" style="65" customWidth="1"/>
    <col min="23" max="24" width="12.7109375" style="1" customWidth="1"/>
    <col min="25" max="31" width="12.7109375" style="2" customWidth="1"/>
    <col min="32" max="32" width="12.7109375" style="65" customWidth="1"/>
    <col min="33" max="34" width="12.7109375" style="1" customWidth="1"/>
    <col min="35" max="42" width="12.7109375" style="2" customWidth="1"/>
    <col min="43" max="43" width="12.7109375" style="65" customWidth="1"/>
    <col min="44" max="45" width="12.7109375" style="1" customWidth="1"/>
    <col min="46" max="49" width="12.7109375" style="2" customWidth="1"/>
    <col min="50" max="50" width="12.7109375" style="65" customWidth="1"/>
    <col min="51" max="52" width="12.7109375" style="1" customWidth="1"/>
    <col min="53" max="58" width="12.7109375" style="2" customWidth="1"/>
    <col min="59" max="60" width="12.7109375" style="13" customWidth="1"/>
    <col min="61" max="61" width="12.7109375" style="65" customWidth="1"/>
    <col min="62" max="63" width="12.7109375" style="1" customWidth="1"/>
    <col min="64" max="70" width="12.7109375" style="2" customWidth="1"/>
    <col min="71" max="71" width="12.7109375" style="65" customWidth="1"/>
    <col min="72" max="73" width="12.7109375" style="1" customWidth="1"/>
    <col min="74" max="79" width="12.7109375" style="2" customWidth="1"/>
    <col min="80" max="80" width="12.7109375" style="65" customWidth="1"/>
    <col min="81" max="82" width="12.7109375" style="1" customWidth="1"/>
    <col min="83" max="89" width="12.7109375" style="2" customWidth="1"/>
    <col min="90" max="16384" width="9.140625" style="1"/>
  </cols>
  <sheetData>
    <row r="1" spans="2:13" ht="15.2" customHeight="1"/>
    <row r="2" spans="2:13" ht="15.2" customHeight="1">
      <c r="B2" s="20" t="s">
        <v>40</v>
      </c>
      <c r="C2" s="81" t="s">
        <v>67</v>
      </c>
      <c r="G2" s="98" t="s">
        <v>44</v>
      </c>
      <c r="H2" s="98"/>
      <c r="I2" s="98"/>
      <c r="J2" s="98"/>
      <c r="K2" s="98"/>
      <c r="L2" s="98"/>
      <c r="M2" s="68"/>
    </row>
    <row r="3" spans="2:13" ht="15.2" customHeight="1">
      <c r="B3" s="3" t="s">
        <v>52</v>
      </c>
      <c r="C3" s="82" t="s">
        <v>65</v>
      </c>
      <c r="D3" s="83" t="s">
        <v>66</v>
      </c>
      <c r="E3" s="84"/>
      <c r="F3" s="81"/>
      <c r="I3" s="1"/>
      <c r="J3" s="1"/>
      <c r="K3" s="1"/>
      <c r="L3" s="1"/>
      <c r="M3" s="61"/>
    </row>
    <row r="4" spans="2:13" ht="15.2" customHeight="1">
      <c r="B4" s="97" t="s">
        <v>86</v>
      </c>
      <c r="C4" s="82"/>
      <c r="D4" s="83"/>
      <c r="E4" s="84"/>
      <c r="F4" s="81"/>
      <c r="I4" s="1"/>
      <c r="J4" s="1"/>
      <c r="K4" s="1"/>
      <c r="L4" s="1"/>
      <c r="M4" s="61"/>
    </row>
    <row r="5" spans="2:13" ht="15.2" customHeight="1">
      <c r="B5" s="4" t="s">
        <v>7</v>
      </c>
      <c r="C5" s="26" t="s">
        <v>49</v>
      </c>
      <c r="D5" s="6"/>
      <c r="J5" s="9" t="s">
        <v>69</v>
      </c>
      <c r="L5" s="9" t="s">
        <v>71</v>
      </c>
    </row>
    <row r="6" spans="2:13" ht="15.2" customHeight="1">
      <c r="B6" s="4"/>
      <c r="C6" s="27" t="s">
        <v>50</v>
      </c>
      <c r="D6" s="6"/>
      <c r="J6" s="9" t="s">
        <v>70</v>
      </c>
      <c r="L6" s="9" t="s">
        <v>70</v>
      </c>
    </row>
    <row r="7" spans="2:13" ht="15.2" customHeight="1">
      <c r="B7" s="3" t="s">
        <v>0</v>
      </c>
      <c r="C7" s="96">
        <v>95</v>
      </c>
      <c r="D7" s="7" t="s">
        <v>82</v>
      </c>
      <c r="G7" s="3" t="s">
        <v>14</v>
      </c>
      <c r="H7" s="62">
        <f>$C$7*EXP(-$J$7*$C$12)</f>
        <v>95</v>
      </c>
      <c r="J7" s="13">
        <f>LN(1+(C8/C7))</f>
        <v>0</v>
      </c>
      <c r="L7" s="13">
        <f>LN(1+C11)</f>
        <v>3.9220713153281329E-2</v>
      </c>
    </row>
    <row r="8" spans="2:13" ht="15.2" customHeight="1">
      <c r="B8" s="4" t="s">
        <v>5</v>
      </c>
      <c r="C8" s="96">
        <v>0</v>
      </c>
      <c r="D8" s="7" t="s">
        <v>85</v>
      </c>
      <c r="G8" s="3" t="s">
        <v>15</v>
      </c>
      <c r="H8" s="8">
        <f>$C$9*EXP(-$L$7*$C$12)</f>
        <v>96.153846153846146</v>
      </c>
    </row>
    <row r="9" spans="2:13" ht="15.2" customHeight="1">
      <c r="B9" s="3" t="s">
        <v>3</v>
      </c>
      <c r="C9" s="96">
        <v>100</v>
      </c>
      <c r="D9" s="7" t="s">
        <v>83</v>
      </c>
      <c r="G9" s="3" t="s">
        <v>16</v>
      </c>
      <c r="H9" s="8">
        <f>$C$13*SQRT($C$12)</f>
        <v>0.2</v>
      </c>
      <c r="J9" s="9" t="s">
        <v>38</v>
      </c>
      <c r="L9" s="9" t="s">
        <v>39</v>
      </c>
      <c r="M9" s="69"/>
    </row>
    <row r="10" spans="2:13" ht="15.2" customHeight="1">
      <c r="B10" s="3" t="s">
        <v>4</v>
      </c>
      <c r="C10" s="96">
        <v>100</v>
      </c>
      <c r="D10" s="7" t="s">
        <v>84</v>
      </c>
      <c r="G10" s="10" t="s">
        <v>8</v>
      </c>
      <c r="H10" s="8">
        <f>LN($H$7/$H$8)/$H$9+0.5*$H$9</f>
        <v>3.9637093828654331E-2</v>
      </c>
      <c r="I10" s="2" t="s">
        <v>9</v>
      </c>
      <c r="J10" s="22">
        <f>NORMSDIST($H$10)</f>
        <v>0.51580877296702754</v>
      </c>
      <c r="K10" s="2" t="s">
        <v>17</v>
      </c>
      <c r="L10" s="22">
        <f>NORMSDIST(-$H$10)</f>
        <v>0.4841912270329724</v>
      </c>
    </row>
    <row r="11" spans="2:13" ht="15.2" customHeight="1">
      <c r="B11" s="3" t="s">
        <v>1</v>
      </c>
      <c r="C11" s="85">
        <v>0.04</v>
      </c>
      <c r="D11" s="7" t="s">
        <v>54</v>
      </c>
      <c r="G11" s="10" t="s">
        <v>10</v>
      </c>
      <c r="H11" s="8">
        <f>$H$10-$C$13*SQRT($C$12)</f>
        <v>-0.16036290617134569</v>
      </c>
      <c r="I11" s="2" t="s">
        <v>11</v>
      </c>
      <c r="J11" s="11">
        <f>NORMSDIST($H$11)</f>
        <v>0.43629760400233825</v>
      </c>
      <c r="K11" s="2" t="s">
        <v>18</v>
      </c>
      <c r="L11" s="11">
        <f>NORMSDIST(-$H$11)</f>
        <v>0.5637023959976617</v>
      </c>
    </row>
    <row r="12" spans="2:13" ht="15.2" customHeight="1">
      <c r="B12" s="3" t="s">
        <v>6</v>
      </c>
      <c r="C12" s="79">
        <v>1</v>
      </c>
      <c r="D12" s="7" t="s">
        <v>68</v>
      </c>
      <c r="G12" s="10" t="s">
        <v>19</v>
      </c>
      <c r="H12" s="62">
        <f>($L$7-$J$7+$C$13^2/2)/($C$13^2)</f>
        <v>1.4805178288320331</v>
      </c>
    </row>
    <row r="13" spans="2:13" ht="15.2" customHeight="1">
      <c r="B13" s="3" t="s">
        <v>2</v>
      </c>
      <c r="C13" s="78">
        <v>0.2</v>
      </c>
      <c r="D13" s="7" t="s">
        <v>53</v>
      </c>
      <c r="G13" s="10" t="s">
        <v>20</v>
      </c>
      <c r="H13" s="8">
        <f>LN(($C$10^2)/($C$7*$C$9))/$H$9+$H$12*$H$9</f>
        <v>0.55257003770415902</v>
      </c>
      <c r="I13" s="9"/>
    </row>
    <row r="14" spans="2:13" ht="15.2" customHeight="1" thickBot="1">
      <c r="G14" s="10" t="s">
        <v>24</v>
      </c>
      <c r="H14" s="8">
        <f>LN($C$7/$C$10)/$H$9+$H$12*$H$9</f>
        <v>3.9637093828653769E-2</v>
      </c>
      <c r="J14" s="2">
        <f>NORMSDIST(-H14)</f>
        <v>0.48419122703297263</v>
      </c>
    </row>
    <row r="15" spans="2:13" ht="15.2" customHeight="1">
      <c r="B15" s="45"/>
      <c r="C15" s="46"/>
      <c r="D15" s="46"/>
      <c r="E15" s="47"/>
      <c r="G15" s="10" t="s">
        <v>25</v>
      </c>
      <c r="H15" s="8">
        <f>LN($C$10/$C$7)/$H$9+$H$12*$H$9</f>
        <v>0.55257003770415902</v>
      </c>
    </row>
    <row r="16" spans="2:13" ht="15.2" customHeight="1">
      <c r="B16" s="48"/>
      <c r="C16" s="98" t="s">
        <v>55</v>
      </c>
      <c r="D16" s="100"/>
      <c r="E16" s="49"/>
      <c r="G16" s="10"/>
      <c r="H16" s="8"/>
    </row>
    <row r="17" spans="2:89" ht="15.2" customHeight="1">
      <c r="B17" s="48"/>
      <c r="C17" s="34" t="s">
        <v>12</v>
      </c>
      <c r="D17" s="34" t="s">
        <v>13</v>
      </c>
      <c r="E17" s="49"/>
    </row>
    <row r="18" spans="2:89" ht="15.2" customHeight="1">
      <c r="B18" s="50" t="s">
        <v>43</v>
      </c>
      <c r="C18" s="35">
        <f>$H$7*$J$10-$H$8*$J$11</f>
        <v>7.0501407393350988</v>
      </c>
      <c r="D18" s="35">
        <f>$H$8*$L$11-$H$7*$L$10</f>
        <v>8.203986893181245</v>
      </c>
      <c r="E18" s="49"/>
      <c r="H18" s="98" t="s">
        <v>45</v>
      </c>
      <c r="I18" s="100"/>
      <c r="J18" s="1"/>
      <c r="K18" s="98" t="s">
        <v>46</v>
      </c>
      <c r="L18" s="100"/>
      <c r="M18" s="70"/>
      <c r="N18" s="2"/>
      <c r="O18" s="2"/>
      <c r="W18" s="2"/>
      <c r="X18" s="2"/>
      <c r="AG18" s="2"/>
      <c r="AH18" s="2"/>
      <c r="AR18" s="2"/>
      <c r="AS18" s="2"/>
      <c r="AY18" s="2"/>
      <c r="AZ18" s="2"/>
      <c r="BJ18" s="2"/>
      <c r="BK18" s="2"/>
      <c r="BT18" s="2"/>
      <c r="BU18" s="2"/>
      <c r="CC18" s="2"/>
      <c r="CD18" s="2"/>
    </row>
    <row r="19" spans="2:89" ht="15.2" customHeight="1">
      <c r="B19" s="51" t="s">
        <v>23</v>
      </c>
      <c r="C19" s="36">
        <f>$J$10</f>
        <v>0.51580877296702754</v>
      </c>
      <c r="D19" s="36">
        <f>-$L$10</f>
        <v>-0.4841912270329724</v>
      </c>
      <c r="E19" s="49"/>
      <c r="I19" s="12"/>
      <c r="J19" s="1"/>
      <c r="K19" s="1"/>
      <c r="L19" s="12"/>
      <c r="M19" s="61"/>
      <c r="N19" s="2"/>
      <c r="O19" s="2"/>
      <c r="P19" s="33"/>
      <c r="Q19" s="33"/>
      <c r="R19" s="33"/>
      <c r="S19" s="33"/>
      <c r="T19" s="33"/>
      <c r="U19" s="33"/>
      <c r="W19" s="2"/>
      <c r="X19" s="2"/>
      <c r="Y19" s="33"/>
      <c r="Z19" s="33"/>
      <c r="AA19" s="33"/>
      <c r="AB19" s="33"/>
      <c r="AC19" s="33"/>
      <c r="AD19" s="33"/>
      <c r="AE19" s="33"/>
      <c r="AF19" s="66"/>
      <c r="AG19" s="2"/>
      <c r="AH19" s="2"/>
      <c r="AI19" s="33"/>
      <c r="AJ19" s="33"/>
      <c r="AK19" s="33"/>
      <c r="AL19" s="33"/>
      <c r="AM19" s="33"/>
      <c r="AN19" s="33"/>
      <c r="AO19" s="33"/>
      <c r="AP19" s="33"/>
      <c r="AQ19" s="66"/>
      <c r="AR19" s="2"/>
      <c r="AS19" s="2"/>
      <c r="AT19" s="33"/>
      <c r="AU19" s="33"/>
      <c r="AV19" s="33"/>
      <c r="AW19" s="33"/>
      <c r="AX19" s="66"/>
      <c r="AY19" s="2"/>
      <c r="AZ19" s="2"/>
      <c r="BA19" s="33"/>
      <c r="BB19" s="33"/>
      <c r="BC19" s="33"/>
      <c r="BD19" s="33"/>
      <c r="BE19" s="33"/>
      <c r="BF19" s="33"/>
      <c r="BG19" s="41"/>
      <c r="BH19" s="41"/>
      <c r="BI19" s="66"/>
      <c r="BJ19" s="2"/>
      <c r="BK19" s="2"/>
      <c r="BL19" s="33"/>
      <c r="BM19" s="33"/>
      <c r="BN19" s="33"/>
      <c r="BO19" s="33"/>
      <c r="BP19" s="33"/>
      <c r="BQ19" s="33"/>
      <c r="BR19" s="33"/>
      <c r="BS19" s="66"/>
      <c r="BT19" s="2"/>
      <c r="BU19" s="2"/>
      <c r="BV19" s="33"/>
      <c r="BW19" s="33"/>
      <c r="BX19" s="33"/>
      <c r="BY19" s="33"/>
      <c r="BZ19" s="33"/>
      <c r="CA19" s="33"/>
      <c r="CB19" s="66"/>
      <c r="CC19" s="2"/>
      <c r="CD19" s="2"/>
      <c r="CE19" s="33"/>
      <c r="CF19" s="33"/>
      <c r="CG19" s="33"/>
      <c r="CH19" s="33"/>
      <c r="CI19" s="33"/>
      <c r="CJ19" s="33"/>
      <c r="CK19" s="33"/>
    </row>
    <row r="20" spans="2:89" ht="15.2" customHeight="1">
      <c r="B20" s="51"/>
      <c r="C20" s="37"/>
      <c r="D20" s="37"/>
      <c r="E20" s="49"/>
      <c r="H20" s="3" t="s">
        <v>32</v>
      </c>
      <c r="I20" s="12"/>
      <c r="J20" s="1"/>
      <c r="K20" s="3" t="s">
        <v>32</v>
      </c>
      <c r="L20" s="12"/>
      <c r="M20" s="61"/>
      <c r="N20" s="2"/>
      <c r="O20" s="2"/>
      <c r="P20" s="33"/>
      <c r="Q20" s="33"/>
      <c r="R20" s="33"/>
      <c r="S20" s="33"/>
      <c r="T20" s="33"/>
      <c r="U20" s="33"/>
      <c r="W20" s="2"/>
      <c r="X20" s="2"/>
      <c r="Y20" s="33"/>
      <c r="Z20" s="33"/>
      <c r="AA20" s="33"/>
      <c r="AB20" s="33"/>
      <c r="AC20" s="33"/>
      <c r="AD20" s="33"/>
      <c r="AE20" s="33"/>
      <c r="AF20" s="66"/>
      <c r="AG20" s="2"/>
      <c r="AH20" s="2"/>
      <c r="AI20" s="33"/>
      <c r="AJ20" s="33"/>
      <c r="AK20" s="33"/>
      <c r="AL20" s="33"/>
      <c r="AM20" s="33"/>
      <c r="AN20" s="33"/>
      <c r="AO20" s="33"/>
      <c r="AP20" s="33"/>
      <c r="AQ20" s="66"/>
      <c r="AR20" s="2"/>
      <c r="AS20" s="2"/>
      <c r="AT20" s="33"/>
      <c r="AU20" s="33"/>
      <c r="AV20" s="33"/>
      <c r="AW20" s="33"/>
      <c r="AX20" s="66"/>
      <c r="AY20" s="2"/>
      <c r="AZ20" s="2"/>
      <c r="BA20" s="33"/>
      <c r="BB20" s="33"/>
      <c r="BC20" s="33"/>
      <c r="BD20" s="33"/>
      <c r="BE20" s="33"/>
      <c r="BF20" s="33"/>
      <c r="BG20" s="41"/>
      <c r="BH20" s="41"/>
      <c r="BI20" s="66"/>
      <c r="BJ20" s="2"/>
      <c r="BK20" s="2"/>
      <c r="BL20" s="33"/>
      <c r="BM20" s="33"/>
      <c r="BN20" s="33"/>
      <c r="BO20" s="33"/>
      <c r="BP20" s="33"/>
      <c r="BQ20" s="33"/>
      <c r="BR20" s="33"/>
      <c r="BS20" s="66"/>
      <c r="BT20" s="2"/>
      <c r="BU20" s="2"/>
      <c r="BV20" s="33"/>
      <c r="BW20" s="33"/>
      <c r="BX20" s="33"/>
      <c r="BY20" s="33"/>
      <c r="BZ20" s="33"/>
      <c r="CA20" s="33"/>
      <c r="CB20" s="66"/>
      <c r="CC20" s="2"/>
      <c r="CD20" s="2"/>
      <c r="CE20" s="33"/>
      <c r="CF20" s="33"/>
      <c r="CG20" s="33"/>
      <c r="CH20" s="33"/>
      <c r="CI20" s="33"/>
      <c r="CJ20" s="33"/>
      <c r="CK20" s="33"/>
    </row>
    <row r="21" spans="2:89" ht="15.2" customHeight="1">
      <c r="B21" s="52"/>
      <c r="C21" s="38" t="s">
        <v>26</v>
      </c>
      <c r="D21" s="38" t="s">
        <v>28</v>
      </c>
      <c r="E21" s="49"/>
      <c r="H21" s="5" t="s">
        <v>26</v>
      </c>
      <c r="I21" s="5" t="s">
        <v>28</v>
      </c>
      <c r="J21" s="1"/>
      <c r="K21" s="23" t="s">
        <v>33</v>
      </c>
      <c r="L21" s="23" t="s">
        <v>35</v>
      </c>
      <c r="M21" s="71"/>
      <c r="N21" s="2"/>
      <c r="O21" s="2"/>
      <c r="P21" s="33"/>
      <c r="Q21" s="33"/>
      <c r="R21" s="33"/>
      <c r="S21" s="33"/>
      <c r="T21" s="33"/>
      <c r="U21" s="33"/>
      <c r="W21" s="2"/>
      <c r="X21" s="2"/>
      <c r="Y21" s="33"/>
      <c r="Z21" s="33"/>
      <c r="AA21" s="33"/>
      <c r="AB21" s="33"/>
      <c r="AC21" s="33"/>
      <c r="AD21" s="33"/>
      <c r="AE21" s="33"/>
      <c r="AF21" s="66"/>
      <c r="AG21" s="2"/>
      <c r="AH21" s="2"/>
      <c r="AI21" s="33"/>
      <c r="AJ21" s="33"/>
      <c r="AK21" s="33"/>
      <c r="AL21" s="33"/>
      <c r="AM21" s="33"/>
      <c r="AN21" s="33"/>
      <c r="AO21" s="33"/>
      <c r="AP21" s="33"/>
      <c r="AQ21" s="66"/>
      <c r="AR21" s="2"/>
      <c r="AS21" s="2"/>
      <c r="AT21" s="33"/>
      <c r="AU21" s="33"/>
      <c r="AV21" s="33"/>
      <c r="AW21" s="33"/>
      <c r="AX21" s="66"/>
      <c r="AY21" s="2"/>
      <c r="AZ21" s="2"/>
      <c r="BA21" s="33"/>
      <c r="BB21" s="33"/>
      <c r="BC21" s="33"/>
      <c r="BD21" s="33"/>
      <c r="BE21" s="33"/>
      <c r="BF21" s="33"/>
      <c r="BG21" s="41"/>
      <c r="BH21" s="41"/>
      <c r="BI21" s="66"/>
      <c r="BJ21" s="2"/>
      <c r="BK21" s="2"/>
      <c r="BL21" s="33"/>
      <c r="BM21" s="33"/>
      <c r="BN21" s="33"/>
      <c r="BO21" s="33"/>
      <c r="BP21" s="33"/>
      <c r="BQ21" s="33"/>
      <c r="BR21" s="33"/>
      <c r="BS21" s="66"/>
      <c r="BT21" s="2"/>
      <c r="BU21" s="2"/>
      <c r="BV21" s="33"/>
      <c r="BW21" s="33"/>
      <c r="BX21" s="33"/>
      <c r="BY21" s="33"/>
      <c r="BZ21" s="33"/>
      <c r="CA21" s="33"/>
      <c r="CB21" s="66"/>
      <c r="CC21" s="2"/>
      <c r="CD21" s="2"/>
      <c r="CE21" s="33"/>
      <c r="CF21" s="33"/>
      <c r="CG21" s="33"/>
      <c r="CH21" s="33"/>
      <c r="CI21" s="33"/>
      <c r="CJ21" s="33"/>
      <c r="CK21" s="33"/>
    </row>
    <row r="22" spans="2:89" ht="15.2" customHeight="1">
      <c r="B22" s="53" t="s">
        <v>21</v>
      </c>
      <c r="C22" s="40">
        <f>IF($C$10&lt;$C$9,$H$23,$H$30)</f>
        <v>7.0501407393350988</v>
      </c>
      <c r="D22" s="40">
        <f>IF($C$10&lt;$C$9,$I$23,$I$30)</f>
        <v>0</v>
      </c>
      <c r="E22" s="49"/>
      <c r="H22" s="18">
        <f>$H$7*(($C$10/$C$7)^(2*$H$12))*NORMSDIST($H$13)-$H$8*(($C$10/$C$7)^(2*$H$12-2))*NORMSDIST($H$13-$H$9)</f>
        <v>14.057221411176172</v>
      </c>
      <c r="I22" s="18">
        <f>-$H$7*NORMSDIST(-$H$14)+$H$8*NORMSDIST(-$H$14+$H$9)+$H$7*(($C$10/$C$7)^(2*$H$12))*(NORMSDIST($H$13)-NORMSDIST($H$15))-$H$8*(($C$10/$C$7)^(2*$H$12-2))*(NORMSDIST($H$13-$H$9)-NORMSDIST($H$15-$H$9))</f>
        <v>8.203986893181245</v>
      </c>
      <c r="J22" s="1"/>
      <c r="K22" s="18">
        <f>IF($C$10&lt;=$C$9,$C$18,0)</f>
        <v>7.0501407393350988</v>
      </c>
      <c r="L22" s="18">
        <f>$D$18-$L$25</f>
        <v>4.4876172372235956</v>
      </c>
      <c r="M22" s="69"/>
      <c r="N22" s="2"/>
      <c r="O22" s="2"/>
      <c r="P22" s="33"/>
      <c r="Q22" s="33"/>
      <c r="R22" s="33"/>
      <c r="S22" s="33"/>
      <c r="T22" s="33"/>
      <c r="U22" s="33"/>
      <c r="W22" s="2"/>
      <c r="X22" s="2"/>
      <c r="Y22" s="33"/>
      <c r="Z22" s="33"/>
      <c r="AA22" s="33"/>
      <c r="AB22" s="33"/>
      <c r="AC22" s="33"/>
      <c r="AD22" s="33"/>
      <c r="AE22" s="33"/>
      <c r="AF22" s="66"/>
      <c r="AG22" s="2"/>
      <c r="AH22" s="2"/>
      <c r="AI22" s="33"/>
      <c r="AJ22" s="33"/>
      <c r="AK22" s="33"/>
      <c r="AL22" s="33"/>
      <c r="AM22" s="33"/>
      <c r="AN22" s="33"/>
      <c r="AO22" s="33"/>
      <c r="AP22" s="33"/>
      <c r="AQ22" s="66"/>
      <c r="AR22" s="2"/>
      <c r="AS22" s="2"/>
      <c r="AT22" s="33"/>
      <c r="AU22" s="33"/>
      <c r="AV22" s="33"/>
      <c r="AW22" s="33"/>
      <c r="AX22" s="66"/>
      <c r="AY22" s="2"/>
      <c r="AZ22" s="2"/>
      <c r="BA22" s="33"/>
      <c r="BB22" s="33"/>
      <c r="BC22" s="33"/>
      <c r="BD22" s="33"/>
      <c r="BE22" s="33"/>
      <c r="BF22" s="33"/>
      <c r="BG22" s="41"/>
      <c r="BH22" s="41"/>
      <c r="BI22" s="66"/>
      <c r="BJ22" s="2"/>
      <c r="BK22" s="2"/>
      <c r="BL22" s="33"/>
      <c r="BM22" s="33"/>
      <c r="BN22" s="33"/>
      <c r="BO22" s="33"/>
      <c r="BP22" s="33"/>
      <c r="BQ22" s="33"/>
      <c r="BR22" s="33"/>
      <c r="BS22" s="66"/>
      <c r="BT22" s="2"/>
      <c r="BU22" s="2"/>
      <c r="BV22" s="33"/>
      <c r="BW22" s="33"/>
      <c r="BX22" s="33"/>
      <c r="BY22" s="33"/>
      <c r="BZ22" s="33"/>
      <c r="CA22" s="33"/>
      <c r="CB22" s="66"/>
      <c r="CC22" s="2"/>
      <c r="CD22" s="2"/>
      <c r="CE22" s="33"/>
      <c r="CF22" s="33"/>
      <c r="CG22" s="33"/>
      <c r="CH22" s="33"/>
      <c r="CI22" s="33"/>
      <c r="CJ22" s="33"/>
      <c r="CK22" s="33"/>
    </row>
    <row r="23" spans="2:89" ht="15.2" customHeight="1">
      <c r="B23" s="51"/>
      <c r="C23" s="86"/>
      <c r="D23" s="89" t="s">
        <v>74</v>
      </c>
      <c r="E23" s="92" t="s">
        <v>77</v>
      </c>
      <c r="H23" s="73">
        <f>IF($C$7&lt;$C$10,$C$18,$H$22)</f>
        <v>7.0501407393350988</v>
      </c>
      <c r="I23" s="73">
        <f>IF($C$7&lt;$C$10,$D$18,$I$22)</f>
        <v>8.203986893181245</v>
      </c>
      <c r="J23" s="1"/>
      <c r="K23" s="55">
        <f>IF($K$22&lt;0,0,$K$22)</f>
        <v>7.0501407393350988</v>
      </c>
      <c r="L23" s="75">
        <f>IF($C$7&gt;$C$10,$D$18,$L$22)</f>
        <v>4.4876172372235956</v>
      </c>
      <c r="M23" s="71"/>
      <c r="N23" s="2"/>
      <c r="O23" s="2"/>
      <c r="P23" s="33"/>
      <c r="Q23" s="33"/>
      <c r="R23" s="33"/>
      <c r="S23" s="33"/>
      <c r="T23" s="33"/>
      <c r="U23" s="33"/>
      <c r="W23" s="2"/>
      <c r="X23" s="2"/>
      <c r="Y23" s="33"/>
      <c r="Z23" s="33"/>
      <c r="AA23" s="33"/>
      <c r="AB23" s="33"/>
      <c r="AC23" s="33"/>
      <c r="AD23" s="33"/>
      <c r="AE23" s="33"/>
      <c r="AF23" s="66"/>
      <c r="AG23" s="2"/>
      <c r="AH23" s="2"/>
      <c r="AI23" s="33"/>
      <c r="AJ23" s="33"/>
      <c r="AK23" s="33"/>
      <c r="AL23" s="33"/>
      <c r="AM23" s="33"/>
      <c r="AN23" s="33"/>
      <c r="AO23" s="33"/>
      <c r="AP23" s="33"/>
      <c r="AQ23" s="66"/>
      <c r="AR23" s="2"/>
      <c r="AS23" s="2"/>
      <c r="AT23" s="33"/>
      <c r="AU23" s="33"/>
      <c r="AV23" s="33"/>
      <c r="AW23" s="33"/>
      <c r="AX23" s="66"/>
      <c r="AY23" s="2"/>
      <c r="AZ23" s="2"/>
      <c r="BA23" s="33"/>
      <c r="BB23" s="33"/>
      <c r="BC23" s="33"/>
      <c r="BD23" s="33"/>
      <c r="BE23" s="33"/>
      <c r="BF23" s="33"/>
      <c r="BG23" s="41"/>
      <c r="BH23" s="41"/>
      <c r="BI23" s="66"/>
      <c r="BJ23" s="2"/>
      <c r="BK23" s="2"/>
      <c r="BL23" s="33"/>
      <c r="BM23" s="33"/>
      <c r="BN23" s="33"/>
      <c r="BO23" s="33"/>
      <c r="BP23" s="33"/>
      <c r="BQ23" s="33"/>
      <c r="BR23" s="33"/>
      <c r="BS23" s="66"/>
      <c r="BT23" s="2"/>
      <c r="BU23" s="2"/>
      <c r="BV23" s="33"/>
      <c r="BW23" s="33"/>
      <c r="BX23" s="33"/>
      <c r="BY23" s="33"/>
      <c r="BZ23" s="33"/>
      <c r="CA23" s="33"/>
      <c r="CB23" s="66"/>
      <c r="CC23" s="2"/>
      <c r="CD23" s="2"/>
      <c r="CE23" s="33"/>
      <c r="CF23" s="33"/>
      <c r="CG23" s="33"/>
      <c r="CH23" s="33"/>
      <c r="CI23" s="33"/>
      <c r="CJ23" s="33"/>
      <c r="CK23" s="33"/>
    </row>
    <row r="24" spans="2:89" ht="15.2" customHeight="1">
      <c r="B24" s="51"/>
      <c r="C24" s="42" t="s">
        <v>27</v>
      </c>
      <c r="D24" s="42" t="s">
        <v>29</v>
      </c>
      <c r="E24" s="49"/>
      <c r="H24" s="14" t="s">
        <v>27</v>
      </c>
      <c r="I24" s="14" t="s">
        <v>29</v>
      </c>
      <c r="J24" s="1"/>
      <c r="K24" s="14" t="s">
        <v>34</v>
      </c>
      <c r="L24" s="14" t="s">
        <v>36</v>
      </c>
      <c r="M24" s="72"/>
      <c r="N24" s="2"/>
      <c r="O24" s="2"/>
      <c r="P24" s="33"/>
      <c r="Q24" s="33"/>
      <c r="R24" s="33"/>
      <c r="S24" s="33"/>
      <c r="T24" s="33"/>
      <c r="U24" s="33"/>
      <c r="W24" s="2"/>
      <c r="X24" s="2"/>
      <c r="Y24" s="33"/>
      <c r="Z24" s="33"/>
      <c r="AA24" s="33"/>
      <c r="AB24" s="33"/>
      <c r="AC24" s="33"/>
      <c r="AD24" s="33"/>
      <c r="AE24" s="33"/>
      <c r="AF24" s="66"/>
      <c r="AG24" s="2"/>
      <c r="AH24" s="2"/>
      <c r="AI24" s="33"/>
      <c r="AJ24" s="33"/>
      <c r="AK24" s="33"/>
      <c r="AL24" s="33"/>
      <c r="AM24" s="33"/>
      <c r="AN24" s="33"/>
      <c r="AO24" s="33"/>
      <c r="AP24" s="33"/>
      <c r="AQ24" s="66"/>
      <c r="AR24" s="2"/>
      <c r="AS24" s="2"/>
      <c r="AT24" s="33"/>
      <c r="AU24" s="33"/>
      <c r="AV24" s="33"/>
      <c r="AW24" s="33"/>
      <c r="AX24" s="66"/>
      <c r="AY24" s="2"/>
      <c r="AZ24" s="2"/>
      <c r="BA24" s="33"/>
      <c r="BB24" s="33"/>
      <c r="BC24" s="33"/>
      <c r="BD24" s="33"/>
      <c r="BE24" s="33"/>
      <c r="BF24" s="33"/>
      <c r="BG24" s="41"/>
      <c r="BH24" s="41"/>
      <c r="BI24" s="66"/>
      <c r="BJ24" s="2"/>
      <c r="BK24" s="2"/>
      <c r="BL24" s="33"/>
      <c r="BM24" s="33"/>
      <c r="BN24" s="33"/>
      <c r="BO24" s="33"/>
      <c r="BP24" s="33"/>
      <c r="BQ24" s="33"/>
      <c r="BR24" s="33"/>
      <c r="BS24" s="66"/>
      <c r="BT24" s="2"/>
      <c r="BU24" s="2"/>
      <c r="BV24" s="33"/>
      <c r="BW24" s="33"/>
      <c r="BX24" s="33"/>
      <c r="BY24" s="33"/>
      <c r="BZ24" s="33"/>
      <c r="CA24" s="33"/>
      <c r="CB24" s="66"/>
      <c r="CC24" s="2"/>
      <c r="CD24" s="2"/>
      <c r="CE24" s="33"/>
      <c r="CF24" s="33"/>
      <c r="CG24" s="33"/>
      <c r="CH24" s="33"/>
      <c r="CI24" s="33"/>
      <c r="CJ24" s="33"/>
      <c r="CK24" s="33"/>
    </row>
    <row r="25" spans="2:89" ht="15.2" customHeight="1">
      <c r="B25" s="54" t="s">
        <v>22</v>
      </c>
      <c r="C25" s="43">
        <f>IF($C$10&lt;$C$9,$H$26,$H$33)</f>
        <v>0</v>
      </c>
      <c r="D25" s="43">
        <f>IF($C$10&lt;$C$9,$I$26,$I$33)</f>
        <v>0</v>
      </c>
      <c r="E25" s="49"/>
      <c r="H25" s="19">
        <f>IF(($C$18-$H$22)&lt;0,0,$C$18-$H$22)</f>
        <v>0</v>
      </c>
      <c r="I25" s="19">
        <f>$D$18-$I$22</f>
        <v>0</v>
      </c>
      <c r="J25" s="1"/>
      <c r="K25" s="19">
        <f>IF($C$10&lt;=$C$9,0,0)</f>
        <v>0</v>
      </c>
      <c r="L25" s="19">
        <f>-$H$7*NORMSDIST(-$H$14)+$H$8*NORMSDIST(-$H$14+$H$9)+$H$7*(($C$10/$C$7)^(2*$H$12))*(NORMSDIST(-$H$15))-$H$8*(($C$10/$C$7)^(2*$H$12-2))*(NORMSDIST(-$H$15+$H$9))</f>
        <v>3.7163696559576493</v>
      </c>
      <c r="M25" s="69"/>
      <c r="N25" s="2"/>
      <c r="O25" s="2"/>
      <c r="P25" s="33"/>
      <c r="Q25" s="33"/>
      <c r="R25" s="33"/>
      <c r="S25" s="33"/>
      <c r="T25" s="33"/>
      <c r="U25" s="33"/>
      <c r="W25" s="2"/>
      <c r="X25" s="2"/>
      <c r="Y25" s="33"/>
      <c r="Z25" s="33"/>
      <c r="AA25" s="33"/>
      <c r="AB25" s="33"/>
      <c r="AC25" s="33"/>
      <c r="AD25" s="33"/>
      <c r="AE25" s="33"/>
      <c r="AF25" s="66"/>
      <c r="AG25" s="2"/>
      <c r="AH25" s="2"/>
      <c r="AI25" s="33"/>
      <c r="AJ25" s="33"/>
      <c r="AK25" s="33"/>
      <c r="AL25" s="33"/>
      <c r="AM25" s="33"/>
      <c r="AN25" s="33"/>
      <c r="AO25" s="33"/>
      <c r="AP25" s="33"/>
      <c r="AQ25" s="66"/>
      <c r="AR25" s="2"/>
      <c r="AS25" s="2"/>
      <c r="AT25" s="33"/>
      <c r="AU25" s="33"/>
      <c r="AV25" s="33"/>
      <c r="AW25" s="33"/>
      <c r="AX25" s="66"/>
      <c r="AY25" s="2"/>
      <c r="AZ25" s="2"/>
      <c r="BA25" s="33"/>
      <c r="BB25" s="33"/>
      <c r="BC25" s="33"/>
      <c r="BD25" s="33"/>
      <c r="BE25" s="33"/>
      <c r="BF25" s="33"/>
      <c r="BG25" s="41"/>
      <c r="BH25" s="41"/>
      <c r="BI25" s="66"/>
      <c r="BJ25" s="2"/>
      <c r="BK25" s="2"/>
      <c r="BL25" s="33"/>
      <c r="BM25" s="33"/>
      <c r="BN25" s="33"/>
      <c r="BO25" s="33"/>
      <c r="BP25" s="33"/>
      <c r="BQ25" s="33"/>
      <c r="BR25" s="33"/>
      <c r="BS25" s="66"/>
      <c r="BT25" s="2"/>
      <c r="BU25" s="2"/>
      <c r="BV25" s="33"/>
      <c r="BW25" s="33"/>
      <c r="BX25" s="33"/>
      <c r="BY25" s="33"/>
      <c r="BZ25" s="33"/>
      <c r="CA25" s="33"/>
      <c r="CB25" s="66"/>
      <c r="CC25" s="2"/>
      <c r="CD25" s="2"/>
      <c r="CE25" s="33"/>
      <c r="CF25" s="33"/>
      <c r="CG25" s="33"/>
      <c r="CH25" s="33"/>
      <c r="CI25" s="33"/>
      <c r="CJ25" s="33"/>
      <c r="CK25" s="33"/>
    </row>
    <row r="26" spans="2:89" ht="15.2" customHeight="1">
      <c r="B26" s="95" t="s">
        <v>80</v>
      </c>
      <c r="C26" s="87" t="s">
        <v>72</v>
      </c>
      <c r="D26" s="90" t="s">
        <v>75</v>
      </c>
      <c r="E26" s="92" t="s">
        <v>78</v>
      </c>
      <c r="H26" s="17">
        <f>IF($H$25&lt;0,0,$H$25)</f>
        <v>0</v>
      </c>
      <c r="I26" s="17">
        <f>IF($I$25&lt;0,0,$I$25)</f>
        <v>0</v>
      </c>
      <c r="J26" s="1"/>
      <c r="K26" s="17">
        <f>IF($K$25&lt;0,0,$K$25)</f>
        <v>0</v>
      </c>
      <c r="L26" s="17">
        <f>IF($L$25&lt;0,0,$L$25)</f>
        <v>3.7163696559576493</v>
      </c>
      <c r="M26" s="72"/>
      <c r="N26" s="2"/>
      <c r="O26" s="2"/>
      <c r="P26" s="33"/>
      <c r="Q26" s="33"/>
      <c r="R26" s="33"/>
      <c r="S26" s="33"/>
      <c r="T26" s="33"/>
      <c r="U26" s="33"/>
      <c r="W26" s="2"/>
      <c r="X26" s="2"/>
      <c r="Y26" s="33"/>
      <c r="Z26" s="33"/>
      <c r="AA26" s="33"/>
      <c r="AB26" s="33"/>
      <c r="AC26" s="33"/>
      <c r="AD26" s="33"/>
      <c r="AE26" s="33"/>
      <c r="AF26" s="66"/>
      <c r="AG26" s="2"/>
      <c r="AH26" s="2"/>
      <c r="AI26" s="33"/>
      <c r="AJ26" s="33"/>
      <c r="AK26" s="33"/>
      <c r="AL26" s="33"/>
      <c r="AM26" s="33"/>
      <c r="AN26" s="33"/>
      <c r="AO26" s="33"/>
      <c r="AP26" s="33"/>
      <c r="AQ26" s="66"/>
      <c r="AR26" s="2"/>
      <c r="AS26" s="2"/>
      <c r="AT26" s="33"/>
      <c r="AU26" s="33"/>
      <c r="AV26" s="33"/>
      <c r="AW26" s="33"/>
      <c r="AX26" s="66"/>
      <c r="AY26" s="2"/>
      <c r="AZ26" s="2"/>
      <c r="BA26" s="33"/>
      <c r="BB26" s="33"/>
      <c r="BC26" s="33"/>
      <c r="BD26" s="33"/>
      <c r="BE26" s="33"/>
      <c r="BF26" s="33"/>
      <c r="BG26" s="41"/>
      <c r="BH26" s="41"/>
      <c r="BI26" s="66"/>
      <c r="BJ26" s="2"/>
      <c r="BK26" s="2"/>
      <c r="BL26" s="33"/>
      <c r="BM26" s="33"/>
      <c r="BN26" s="33"/>
      <c r="BO26" s="33"/>
      <c r="BP26" s="33"/>
      <c r="BQ26" s="33"/>
      <c r="BR26" s="33"/>
      <c r="BS26" s="66"/>
      <c r="BT26" s="2"/>
      <c r="BU26" s="2"/>
      <c r="BV26" s="33"/>
      <c r="BW26" s="33"/>
      <c r="BX26" s="33"/>
      <c r="BY26" s="33"/>
      <c r="BZ26" s="33"/>
      <c r="CA26" s="33"/>
      <c r="CB26" s="66"/>
      <c r="CC26" s="2"/>
      <c r="CD26" s="2"/>
      <c r="CE26" s="33"/>
      <c r="CF26" s="33"/>
      <c r="CG26" s="33"/>
      <c r="CH26" s="33"/>
      <c r="CI26" s="33"/>
      <c r="CJ26" s="33"/>
      <c r="CK26" s="33"/>
    </row>
    <row r="27" spans="2:89" ht="15.2" customHeight="1">
      <c r="B27" s="48"/>
      <c r="C27" s="33"/>
      <c r="D27" s="33"/>
      <c r="E27" s="49"/>
      <c r="H27" s="3" t="s">
        <v>37</v>
      </c>
      <c r="J27" s="1"/>
      <c r="K27" s="3" t="s">
        <v>37</v>
      </c>
      <c r="N27" s="2"/>
      <c r="O27" s="2"/>
      <c r="P27" s="33"/>
      <c r="Q27" s="33"/>
      <c r="R27" s="33"/>
      <c r="S27" s="33"/>
      <c r="T27" s="33"/>
      <c r="U27" s="33"/>
      <c r="W27" s="2"/>
      <c r="X27" s="2"/>
      <c r="Y27" s="33"/>
      <c r="Z27" s="33"/>
      <c r="AA27" s="33"/>
      <c r="AB27" s="33"/>
      <c r="AC27" s="33"/>
      <c r="AD27" s="33"/>
      <c r="AE27" s="33"/>
      <c r="AF27" s="66"/>
      <c r="AG27" s="2"/>
      <c r="AH27" s="2"/>
      <c r="AI27" s="33"/>
      <c r="AJ27" s="33"/>
      <c r="AK27" s="33"/>
      <c r="AL27" s="33"/>
      <c r="AM27" s="33"/>
      <c r="AN27" s="33"/>
      <c r="AO27" s="33"/>
      <c r="AP27" s="33"/>
      <c r="AQ27" s="66"/>
      <c r="AR27" s="2"/>
      <c r="AS27" s="2"/>
      <c r="AT27" s="33"/>
      <c r="AU27" s="33"/>
      <c r="AV27" s="33"/>
      <c r="AW27" s="33"/>
      <c r="AX27" s="66"/>
      <c r="AY27" s="2"/>
      <c r="AZ27" s="2"/>
      <c r="BA27" s="33"/>
      <c r="BB27" s="33"/>
      <c r="BC27" s="33"/>
      <c r="BD27" s="33"/>
      <c r="BE27" s="33"/>
      <c r="BF27" s="33"/>
      <c r="BG27" s="41"/>
      <c r="BH27" s="41"/>
      <c r="BI27" s="66"/>
      <c r="BJ27" s="2"/>
      <c r="BK27" s="2"/>
      <c r="BL27" s="33"/>
      <c r="BM27" s="33"/>
      <c r="BN27" s="33"/>
      <c r="BO27" s="33"/>
      <c r="BP27" s="33"/>
      <c r="BQ27" s="33"/>
      <c r="BR27" s="33"/>
      <c r="BS27" s="66"/>
      <c r="BT27" s="2"/>
      <c r="BU27" s="2"/>
      <c r="BV27" s="33"/>
      <c r="BW27" s="33"/>
      <c r="BX27" s="33"/>
      <c r="BY27" s="33"/>
      <c r="BZ27" s="33"/>
      <c r="CA27" s="33"/>
      <c r="CB27" s="66"/>
      <c r="CC27" s="2"/>
      <c r="CD27" s="2"/>
      <c r="CE27" s="33"/>
      <c r="CF27" s="33"/>
      <c r="CG27" s="33"/>
      <c r="CH27" s="33"/>
      <c r="CI27" s="33"/>
      <c r="CJ27" s="33"/>
      <c r="CK27" s="33"/>
    </row>
    <row r="28" spans="2:89" ht="15.2" customHeight="1">
      <c r="B28" s="48"/>
      <c r="C28" s="39" t="s">
        <v>33</v>
      </c>
      <c r="D28" s="39" t="s">
        <v>35</v>
      </c>
      <c r="E28" s="49"/>
      <c r="H28" s="5" t="s">
        <v>26</v>
      </c>
      <c r="I28" s="5" t="s">
        <v>28</v>
      </c>
      <c r="J28" s="1"/>
      <c r="K28" s="23" t="s">
        <v>33</v>
      </c>
      <c r="L28" s="23" t="s">
        <v>35</v>
      </c>
      <c r="M28" s="71"/>
      <c r="P28" s="33"/>
      <c r="Q28" s="33"/>
      <c r="R28" s="33"/>
      <c r="S28" s="33"/>
      <c r="T28" s="33"/>
      <c r="U28" s="33"/>
      <c r="Y28" s="33"/>
      <c r="Z28" s="33"/>
      <c r="AA28" s="33"/>
      <c r="AB28" s="33"/>
      <c r="AC28" s="33"/>
      <c r="AD28" s="33"/>
      <c r="AE28" s="33"/>
      <c r="AF28" s="66"/>
      <c r="AI28" s="33"/>
      <c r="AJ28" s="33"/>
      <c r="AK28" s="33"/>
      <c r="AL28" s="33"/>
      <c r="AM28" s="33"/>
      <c r="AN28" s="33"/>
      <c r="AO28" s="33"/>
      <c r="AP28" s="33"/>
      <c r="AQ28" s="66"/>
      <c r="AT28" s="33"/>
      <c r="AU28" s="33"/>
      <c r="AV28" s="33"/>
      <c r="AW28" s="33"/>
      <c r="AX28" s="66"/>
      <c r="BA28" s="33"/>
      <c r="BB28" s="33"/>
      <c r="BC28" s="33"/>
      <c r="BD28" s="33"/>
      <c r="BE28" s="33"/>
      <c r="BF28" s="33"/>
      <c r="BG28" s="41"/>
      <c r="BH28" s="41"/>
      <c r="BI28" s="66"/>
      <c r="BL28" s="33"/>
      <c r="BM28" s="33"/>
      <c r="BN28" s="33"/>
      <c r="BO28" s="33"/>
      <c r="BP28" s="33"/>
      <c r="BQ28" s="33"/>
      <c r="BR28" s="33"/>
      <c r="BS28" s="66"/>
      <c r="BV28" s="33"/>
      <c r="BW28" s="33"/>
      <c r="BX28" s="33"/>
      <c r="BY28" s="33"/>
      <c r="BZ28" s="33"/>
      <c r="CA28" s="33"/>
      <c r="CB28" s="66"/>
      <c r="CE28" s="33"/>
      <c r="CF28" s="33"/>
      <c r="CG28" s="33"/>
      <c r="CH28" s="33"/>
      <c r="CI28" s="33"/>
      <c r="CJ28" s="33"/>
      <c r="CK28" s="33"/>
    </row>
    <row r="29" spans="2:89" ht="15.2" customHeight="1">
      <c r="B29" s="53" t="s">
        <v>31</v>
      </c>
      <c r="C29" s="40">
        <f>IF($C$10&lt;$C$9,$K$23,$K$30)</f>
        <v>7.0501407393350988</v>
      </c>
      <c r="D29" s="40">
        <f>IF($C$10&lt;$C$9,$L$23,$L$30)</f>
        <v>4.4876172372235956</v>
      </c>
      <c r="E29" s="49"/>
      <c r="H29" s="15">
        <f>$C$18-$H$32</f>
        <v>14.05722141117618</v>
      </c>
      <c r="I29" s="15">
        <f>IF($C$10&gt;$C$9,$D$18,0)</f>
        <v>0</v>
      </c>
      <c r="J29" s="1"/>
      <c r="K29" s="18">
        <f>$H$7*NORMSDIST($H$14)-$H$8*NORMSDIST($H$14-$H$9)-$H$7*(($C$10/$C$7)^(2*$H$12))*(NORMSDIST(-$H$13)-NORMSDIST(-$H$15))+$H$8*(($C$10/$C$7)^(2*$H$12-2))*(NORMSDIST(-$H$13+$H$9)-NORMSDIST(-$H$15+$H$9))</f>
        <v>7.0501407393350988</v>
      </c>
      <c r="L29" s="18">
        <f>-$H$7*(($C$10/$C$7)^(2*$H$12))*NORMSDIST(-$H$13)+$H$8*(($C$10/$C$7)^(2*$H$12-2))*NORMSDIST(-$H$13+$H$9)</f>
        <v>4.4876172372235956</v>
      </c>
      <c r="M29" s="69"/>
      <c r="N29" s="2"/>
      <c r="O29" s="2"/>
      <c r="P29" s="33"/>
      <c r="Q29" s="33"/>
      <c r="R29" s="33"/>
      <c r="S29" s="33"/>
      <c r="T29" s="33"/>
      <c r="U29" s="33"/>
      <c r="W29" s="2"/>
      <c r="X29" s="2"/>
      <c r="Y29" s="33"/>
      <c r="Z29" s="33"/>
      <c r="AA29" s="33"/>
      <c r="AB29" s="33"/>
      <c r="AC29" s="33"/>
      <c r="AD29" s="33"/>
      <c r="AE29" s="33"/>
      <c r="AF29" s="66"/>
      <c r="AG29" s="2"/>
      <c r="AH29" s="2"/>
      <c r="AI29" s="33"/>
      <c r="AJ29" s="33"/>
      <c r="AK29" s="33"/>
      <c r="AL29" s="33"/>
      <c r="AM29" s="33"/>
      <c r="AN29" s="33"/>
      <c r="AO29" s="33"/>
      <c r="AP29" s="33"/>
      <c r="AQ29" s="66"/>
      <c r="AR29" s="2"/>
      <c r="AS29" s="2"/>
      <c r="AT29" s="33"/>
      <c r="AU29" s="33"/>
      <c r="AV29" s="33"/>
      <c r="AW29" s="33"/>
      <c r="AX29" s="66"/>
      <c r="AY29" s="2"/>
      <c r="AZ29" s="2"/>
      <c r="BA29" s="33"/>
      <c r="BB29" s="33"/>
      <c r="BC29" s="33"/>
      <c r="BD29" s="33"/>
      <c r="BE29" s="33"/>
      <c r="BF29" s="33"/>
      <c r="BG29" s="41"/>
      <c r="BH29" s="41"/>
      <c r="BI29" s="66"/>
      <c r="BJ29" s="2"/>
      <c r="BK29" s="2"/>
      <c r="BL29" s="33"/>
      <c r="BM29" s="33"/>
      <c r="BN29" s="33"/>
      <c r="BO29" s="33"/>
      <c r="BP29" s="33"/>
      <c r="BQ29" s="33"/>
      <c r="BR29" s="33"/>
      <c r="BS29" s="66"/>
      <c r="BT29" s="2"/>
      <c r="BU29" s="2"/>
      <c r="BV29" s="33"/>
      <c r="BW29" s="33"/>
      <c r="BX29" s="33"/>
      <c r="BY29" s="33"/>
      <c r="BZ29" s="33"/>
      <c r="CA29" s="33"/>
      <c r="CB29" s="66"/>
      <c r="CC29" s="2"/>
      <c r="CD29" s="2"/>
      <c r="CE29" s="33"/>
      <c r="CF29" s="33"/>
      <c r="CG29" s="33"/>
      <c r="CH29" s="33"/>
      <c r="CI29" s="33"/>
      <c r="CJ29" s="33"/>
      <c r="CK29" s="33"/>
    </row>
    <row r="30" spans="2:89" ht="15.2" customHeight="1">
      <c r="B30" s="51"/>
      <c r="C30" s="86"/>
      <c r="D30" s="86"/>
      <c r="E30" s="49"/>
      <c r="H30" s="73">
        <f>IF($C$7&lt;$C$10,$C$18,$H$29)</f>
        <v>7.0501407393350988</v>
      </c>
      <c r="I30" s="55">
        <f>IF($I$29&lt;0,0,$I$29)</f>
        <v>0</v>
      </c>
      <c r="J30" s="1"/>
      <c r="K30" s="75">
        <f>IF($C$7&gt;$C$10,$C$18,$K$29)</f>
        <v>7.0501407393350988</v>
      </c>
      <c r="L30" s="75">
        <f>IF($C$7&gt;$C$10,$D$18,$L$29)</f>
        <v>4.4876172372235956</v>
      </c>
      <c r="M30" s="71"/>
      <c r="N30" s="2"/>
      <c r="O30" s="2"/>
      <c r="P30" s="33"/>
      <c r="Q30" s="33"/>
      <c r="R30" s="33"/>
      <c r="S30" s="33"/>
      <c r="T30" s="33"/>
      <c r="U30" s="33"/>
      <c r="W30" s="2"/>
      <c r="X30" s="2"/>
      <c r="Y30" s="33"/>
      <c r="Z30" s="33"/>
      <c r="AA30" s="33"/>
      <c r="AB30" s="33"/>
      <c r="AC30" s="33"/>
      <c r="AD30" s="33"/>
      <c r="AE30" s="33"/>
      <c r="AF30" s="66"/>
      <c r="AG30" s="2"/>
      <c r="AH30" s="2"/>
      <c r="AI30" s="33"/>
      <c r="AJ30" s="33"/>
      <c r="AK30" s="33"/>
      <c r="AL30" s="33"/>
      <c r="AM30" s="33"/>
      <c r="AN30" s="33"/>
      <c r="AO30" s="33"/>
      <c r="AP30" s="33"/>
      <c r="AQ30" s="66"/>
      <c r="AR30" s="2"/>
      <c r="AS30" s="2"/>
      <c r="AT30" s="33"/>
      <c r="AU30" s="33"/>
      <c r="AV30" s="33"/>
      <c r="AW30" s="33"/>
      <c r="AX30" s="66"/>
      <c r="AY30" s="2"/>
      <c r="AZ30" s="2"/>
      <c r="BA30" s="33"/>
      <c r="BB30" s="33"/>
      <c r="BC30" s="33"/>
      <c r="BD30" s="33"/>
      <c r="BE30" s="33"/>
      <c r="BF30" s="33"/>
      <c r="BG30" s="41"/>
      <c r="BH30" s="41"/>
      <c r="BI30" s="66"/>
      <c r="BJ30" s="2"/>
      <c r="BK30" s="2"/>
      <c r="BL30" s="33"/>
      <c r="BM30" s="33"/>
      <c r="BN30" s="33"/>
      <c r="BO30" s="33"/>
      <c r="BP30" s="33"/>
      <c r="BQ30" s="33"/>
      <c r="BR30" s="33"/>
      <c r="BS30" s="66"/>
      <c r="BT30" s="2"/>
      <c r="BU30" s="2"/>
      <c r="BV30" s="33"/>
      <c r="BW30" s="33"/>
      <c r="BX30" s="33"/>
      <c r="BY30" s="33"/>
      <c r="BZ30" s="33"/>
      <c r="CA30" s="33"/>
      <c r="CB30" s="66"/>
      <c r="CC30" s="2"/>
      <c r="CD30" s="2"/>
      <c r="CE30" s="33"/>
      <c r="CF30" s="33"/>
      <c r="CG30" s="33"/>
      <c r="CH30" s="33"/>
      <c r="CI30" s="33"/>
      <c r="CJ30" s="33"/>
      <c r="CK30" s="33"/>
    </row>
    <row r="31" spans="2:89" ht="15.2" customHeight="1">
      <c r="B31" s="51"/>
      <c r="C31" s="42" t="s">
        <v>34</v>
      </c>
      <c r="D31" s="42" t="s">
        <v>36</v>
      </c>
      <c r="E31" s="49"/>
      <c r="H31" s="14" t="s">
        <v>27</v>
      </c>
      <c r="I31" s="14" t="s">
        <v>29</v>
      </c>
      <c r="J31" s="1"/>
      <c r="K31" s="14" t="s">
        <v>34</v>
      </c>
      <c r="L31" s="14" t="s">
        <v>36</v>
      </c>
      <c r="M31" s="72"/>
      <c r="N31" s="2"/>
      <c r="O31" s="2"/>
      <c r="Q31" s="33"/>
      <c r="W31" s="2"/>
      <c r="X31" s="2"/>
      <c r="AG31" s="2"/>
      <c r="AH31" s="2"/>
      <c r="AR31" s="2"/>
      <c r="AS31" s="2"/>
      <c r="AY31" s="2"/>
      <c r="AZ31" s="2"/>
      <c r="BB31" s="33"/>
      <c r="BJ31" s="2"/>
      <c r="BK31" s="2"/>
      <c r="BT31" s="2"/>
      <c r="BU31" s="2"/>
      <c r="CC31" s="2"/>
      <c r="CD31" s="2"/>
    </row>
    <row r="32" spans="2:89" ht="15.2" customHeight="1">
      <c r="B32" s="54" t="s">
        <v>30</v>
      </c>
      <c r="C32" s="43">
        <f>IF($C$10&lt;$C$9,$K$26,$K$33)</f>
        <v>0</v>
      </c>
      <c r="D32" s="43">
        <f>IF($C$10&lt;$C$9,$L$26,$L$33)</f>
        <v>3.7163696559576493</v>
      </c>
      <c r="E32" s="49"/>
      <c r="H32" s="16">
        <f>$H$7*NORMSDIST($H$14)-$H$8*NORMSDIST($H$14-$H$9)-$H$7*(($C$10/$C$7)^(2*$H$12))*(NORMSDIST($H$15))+$H$8*(($C$10/$C$7)^(2*$H$12-2))*(NORMSDIST($H$15-$H$9))</f>
        <v>-7.0070806718410807</v>
      </c>
      <c r="I32" s="16">
        <f>IF($C$10&gt;$C$9,0,0)</f>
        <v>0</v>
      </c>
      <c r="J32" s="1"/>
      <c r="K32" s="19">
        <f>$C$18-$K$29</f>
        <v>0</v>
      </c>
      <c r="L32" s="19">
        <f>$D$18-$L$29</f>
        <v>3.7163696559576493</v>
      </c>
      <c r="M32" s="72"/>
      <c r="N32" s="2"/>
      <c r="O32" s="2"/>
      <c r="Q32" s="33"/>
      <c r="W32" s="2"/>
      <c r="X32" s="2"/>
      <c r="AG32" s="2"/>
      <c r="AH32" s="2"/>
      <c r="AR32" s="2"/>
      <c r="AS32" s="2"/>
      <c r="AY32" s="2"/>
      <c r="AZ32" s="2"/>
      <c r="BB32" s="33"/>
      <c r="BJ32" s="2"/>
      <c r="BK32" s="2"/>
      <c r="BT32" s="2"/>
      <c r="BU32" s="2"/>
      <c r="CC32" s="2"/>
      <c r="CD32" s="2"/>
    </row>
    <row r="33" spans="2:89" ht="15.2" customHeight="1" thickBot="1">
      <c r="B33" s="93" t="s">
        <v>79</v>
      </c>
      <c r="C33" s="91" t="s">
        <v>76</v>
      </c>
      <c r="D33" s="88" t="s">
        <v>73</v>
      </c>
      <c r="E33" s="94" t="s">
        <v>81</v>
      </c>
      <c r="H33" s="17">
        <f>IF($H$32&lt;0,0,$H$32)</f>
        <v>0</v>
      </c>
      <c r="I33" s="17">
        <f>IF($I$32&lt;0,0,$I$32)</f>
        <v>0</v>
      </c>
      <c r="J33" s="1"/>
      <c r="K33" s="17">
        <f>IF($K$32&lt;0,0,$K$32)</f>
        <v>0</v>
      </c>
      <c r="L33" s="17">
        <f>IF($L$32&lt;0,0,$L$32)</f>
        <v>3.7163696559576493</v>
      </c>
      <c r="M33" s="72"/>
      <c r="N33" s="2"/>
      <c r="O33" s="2"/>
      <c r="Q33" s="33"/>
      <c r="V33" s="69"/>
      <c r="W33" s="2"/>
      <c r="X33" s="2"/>
      <c r="AF33" s="69"/>
      <c r="AG33" s="2"/>
      <c r="AH33" s="2"/>
      <c r="AQ33" s="69"/>
      <c r="AR33" s="2"/>
      <c r="AS33" s="2"/>
      <c r="AX33" s="69"/>
      <c r="AY33" s="2"/>
      <c r="AZ33" s="2"/>
      <c r="BB33" s="33"/>
      <c r="BI33" s="69"/>
      <c r="BJ33" s="2"/>
      <c r="BK33" s="2"/>
      <c r="BS33" s="69"/>
      <c r="BT33" s="2"/>
      <c r="BU33" s="2"/>
      <c r="CB33" s="69"/>
      <c r="CC33" s="2"/>
      <c r="CD33" s="2"/>
    </row>
    <row r="34" spans="2:89" ht="15.2" customHeight="1">
      <c r="M34" s="69"/>
      <c r="O34" s="2"/>
      <c r="Q34" s="33"/>
      <c r="V34" s="67"/>
      <c r="AF34" s="67"/>
      <c r="AQ34" s="67"/>
      <c r="AX34" s="67"/>
      <c r="BB34" s="33"/>
      <c r="BI34" s="67"/>
      <c r="BS34" s="67"/>
      <c r="CB34" s="67"/>
    </row>
    <row r="35" spans="2:89" ht="15.2" customHeight="1"/>
    <row r="36" spans="2:89" ht="15.2" customHeight="1">
      <c r="C36" s="99" t="s">
        <v>41</v>
      </c>
      <c r="D36" s="100"/>
      <c r="E36" s="100"/>
      <c r="F36" s="100"/>
      <c r="H36" s="99" t="s">
        <v>42</v>
      </c>
      <c r="I36" s="101"/>
      <c r="J36" s="101"/>
      <c r="K36" s="101"/>
      <c r="N36" s="102" t="s">
        <v>57</v>
      </c>
      <c r="O36" s="102"/>
      <c r="P36" s="102"/>
      <c r="Q36" s="102"/>
      <c r="R36" s="102"/>
      <c r="S36" s="103"/>
      <c r="T36" s="103"/>
      <c r="U36" s="103"/>
      <c r="W36" s="104" t="s">
        <v>58</v>
      </c>
      <c r="X36" s="104"/>
      <c r="Y36" s="104"/>
      <c r="Z36" s="104"/>
      <c r="AA36" s="104"/>
      <c r="AB36" s="106"/>
      <c r="AC36" s="106"/>
      <c r="AD36" s="106"/>
      <c r="AE36" s="106"/>
      <c r="AG36" s="102" t="s">
        <v>59</v>
      </c>
      <c r="AH36" s="102"/>
      <c r="AI36" s="102"/>
      <c r="AJ36" s="102"/>
      <c r="AK36" s="102"/>
      <c r="AL36" s="103"/>
      <c r="AM36" s="103"/>
      <c r="AN36" s="103"/>
      <c r="AO36" s="103"/>
      <c r="AP36" s="103"/>
      <c r="AR36" s="104" t="s">
        <v>60</v>
      </c>
      <c r="AS36" s="104"/>
      <c r="AT36" s="104"/>
      <c r="AU36" s="104"/>
      <c r="AV36" s="104"/>
      <c r="AW36" s="106"/>
      <c r="AY36" s="102" t="s">
        <v>61</v>
      </c>
      <c r="AZ36" s="102"/>
      <c r="BA36" s="102"/>
      <c r="BB36" s="102"/>
      <c r="BC36" s="102"/>
      <c r="BD36" s="103"/>
      <c r="BE36" s="103"/>
      <c r="BF36" s="103"/>
      <c r="BG36" s="103"/>
      <c r="BH36" s="103"/>
      <c r="BJ36" s="104" t="s">
        <v>62</v>
      </c>
      <c r="BK36" s="104"/>
      <c r="BL36" s="104"/>
      <c r="BM36" s="104"/>
      <c r="BN36" s="104"/>
      <c r="BO36" s="106"/>
      <c r="BP36" s="106"/>
      <c r="BQ36" s="106"/>
      <c r="BR36" s="106"/>
      <c r="BT36" s="102" t="s">
        <v>63</v>
      </c>
      <c r="BU36" s="102"/>
      <c r="BV36" s="102"/>
      <c r="BW36" s="102"/>
      <c r="BX36" s="102"/>
      <c r="BY36" s="103"/>
      <c r="BZ36" s="103"/>
      <c r="CA36" s="103"/>
      <c r="CC36" s="104" t="s">
        <v>64</v>
      </c>
      <c r="CD36" s="105"/>
      <c r="CE36" s="105"/>
      <c r="CF36" s="105"/>
      <c r="CG36" s="105"/>
      <c r="CH36" s="105"/>
      <c r="CI36" s="105"/>
      <c r="CJ36" s="105"/>
      <c r="CK36" s="105"/>
    </row>
    <row r="37" spans="2:89">
      <c r="C37" s="28" t="s">
        <v>47</v>
      </c>
      <c r="D37" s="26" t="s">
        <v>48</v>
      </c>
      <c r="E37" s="26" t="s">
        <v>8</v>
      </c>
      <c r="F37" s="26" t="s">
        <v>10</v>
      </c>
      <c r="H37" s="28" t="s">
        <v>47</v>
      </c>
      <c r="I37" s="26" t="s">
        <v>51</v>
      </c>
      <c r="J37" s="26" t="s">
        <v>8</v>
      </c>
      <c r="K37" s="26" t="s">
        <v>10</v>
      </c>
      <c r="N37" s="28" t="s">
        <v>47</v>
      </c>
      <c r="O37" s="26" t="s">
        <v>26</v>
      </c>
      <c r="P37" s="44" t="s">
        <v>56</v>
      </c>
      <c r="Q37" s="44" t="s">
        <v>32</v>
      </c>
      <c r="R37" s="44" t="s">
        <v>37</v>
      </c>
      <c r="S37" s="44" t="s">
        <v>37</v>
      </c>
      <c r="T37" s="26" t="s">
        <v>14</v>
      </c>
      <c r="U37" s="26" t="s">
        <v>20</v>
      </c>
      <c r="W37" s="28" t="s">
        <v>47</v>
      </c>
      <c r="X37" s="26" t="s">
        <v>27</v>
      </c>
      <c r="Y37" s="44" t="s">
        <v>56</v>
      </c>
      <c r="Z37" s="44" t="s">
        <v>56</v>
      </c>
      <c r="AA37" s="44" t="s">
        <v>37</v>
      </c>
      <c r="AB37" s="44" t="s">
        <v>37</v>
      </c>
      <c r="AC37" s="26" t="s">
        <v>14</v>
      </c>
      <c r="AD37" s="26" t="s">
        <v>24</v>
      </c>
      <c r="AE37" s="26" t="s">
        <v>25</v>
      </c>
      <c r="AG37" s="28" t="s">
        <v>47</v>
      </c>
      <c r="AH37" s="26" t="s">
        <v>28</v>
      </c>
      <c r="AI37" s="44" t="s">
        <v>56</v>
      </c>
      <c r="AJ37" s="44" t="s">
        <v>56</v>
      </c>
      <c r="AK37" s="44" t="s">
        <v>37</v>
      </c>
      <c r="AL37" s="44" t="s">
        <v>37</v>
      </c>
      <c r="AM37" s="26" t="s">
        <v>14</v>
      </c>
      <c r="AN37" s="26" t="s">
        <v>20</v>
      </c>
      <c r="AO37" s="26" t="s">
        <v>24</v>
      </c>
      <c r="AP37" s="26" t="s">
        <v>25</v>
      </c>
      <c r="AR37" s="28" t="s">
        <v>47</v>
      </c>
      <c r="AS37" s="26" t="s">
        <v>29</v>
      </c>
      <c r="AT37" s="44" t="s">
        <v>56</v>
      </c>
      <c r="AU37" s="44" t="s">
        <v>56</v>
      </c>
      <c r="AV37" s="44" t="s">
        <v>37</v>
      </c>
      <c r="AW37" s="44" t="s">
        <v>37</v>
      </c>
      <c r="AY37" s="28" t="s">
        <v>47</v>
      </c>
      <c r="AZ37" s="26" t="s">
        <v>33</v>
      </c>
      <c r="BA37" s="44" t="s">
        <v>56</v>
      </c>
      <c r="BB37" s="44" t="s">
        <v>32</v>
      </c>
      <c r="BC37" s="44" t="s">
        <v>37</v>
      </c>
      <c r="BD37" s="44" t="s">
        <v>37</v>
      </c>
      <c r="BE37" s="26" t="s">
        <v>14</v>
      </c>
      <c r="BF37" s="26" t="s">
        <v>20</v>
      </c>
      <c r="BG37" s="63" t="s">
        <v>24</v>
      </c>
      <c r="BH37" s="63" t="s">
        <v>25</v>
      </c>
      <c r="BJ37" s="28" t="s">
        <v>47</v>
      </c>
      <c r="BK37" s="26" t="s">
        <v>34</v>
      </c>
      <c r="BL37" s="44" t="s">
        <v>56</v>
      </c>
      <c r="BM37" s="44" t="s">
        <v>32</v>
      </c>
      <c r="BN37" s="44" t="s">
        <v>37</v>
      </c>
      <c r="BO37" s="44" t="s">
        <v>37</v>
      </c>
      <c r="BP37" s="26" t="s">
        <v>14</v>
      </c>
      <c r="BQ37" s="26" t="s">
        <v>24</v>
      </c>
      <c r="BR37" s="26" t="s">
        <v>25</v>
      </c>
      <c r="BT37" s="28" t="s">
        <v>47</v>
      </c>
      <c r="BU37" s="26" t="s">
        <v>35</v>
      </c>
      <c r="BV37" s="44" t="s">
        <v>56</v>
      </c>
      <c r="BW37" s="44" t="s">
        <v>56</v>
      </c>
      <c r="BX37" s="44" t="s">
        <v>37</v>
      </c>
      <c r="BY37" s="44" t="s">
        <v>37</v>
      </c>
      <c r="BZ37" s="26" t="s">
        <v>14</v>
      </c>
      <c r="CA37" s="26" t="s">
        <v>20</v>
      </c>
      <c r="CC37" s="28" t="s">
        <v>47</v>
      </c>
      <c r="CD37" s="26" t="s">
        <v>36</v>
      </c>
      <c r="CE37" s="44" t="s">
        <v>56</v>
      </c>
      <c r="CF37" s="44" t="s">
        <v>56</v>
      </c>
      <c r="CG37" s="44" t="s">
        <v>37</v>
      </c>
      <c r="CH37" s="44" t="s">
        <v>37</v>
      </c>
      <c r="CI37" s="26" t="s">
        <v>14</v>
      </c>
      <c r="CJ37" s="26" t="s">
        <v>24</v>
      </c>
      <c r="CK37" s="26" t="s">
        <v>25</v>
      </c>
    </row>
    <row r="38" spans="2:89">
      <c r="C38" s="29"/>
      <c r="D38" s="30"/>
      <c r="E38" s="2"/>
      <c r="F38" s="2"/>
      <c r="H38" s="29"/>
      <c r="I38" s="30"/>
      <c r="N38" s="29"/>
      <c r="O38" s="29"/>
      <c r="P38" s="30"/>
      <c r="Q38" s="30"/>
      <c r="R38" s="30"/>
      <c r="S38" s="30"/>
      <c r="T38" s="30"/>
      <c r="W38" s="29"/>
      <c r="X38" s="29"/>
      <c r="Y38" s="32"/>
      <c r="Z38" s="30"/>
      <c r="AA38" s="30"/>
      <c r="AB38" s="30"/>
      <c r="AC38" s="30"/>
      <c r="AG38" s="29"/>
      <c r="AH38" s="29"/>
      <c r="AI38" s="32"/>
      <c r="AJ38" s="30"/>
      <c r="AK38" s="32"/>
      <c r="AL38" s="30"/>
      <c r="AM38" s="30"/>
      <c r="AR38" s="29"/>
      <c r="AS38" s="29"/>
      <c r="AT38" s="32"/>
      <c r="AU38" s="30"/>
      <c r="AV38" s="30"/>
      <c r="AW38" s="30"/>
      <c r="AY38" s="29"/>
      <c r="AZ38" s="29"/>
      <c r="BA38" s="32"/>
      <c r="BB38" s="32"/>
      <c r="BC38" s="32"/>
      <c r="BD38" s="32"/>
      <c r="BE38" s="32"/>
      <c r="BF38" s="56"/>
      <c r="BG38" s="64"/>
      <c r="BJ38" s="29"/>
      <c r="BK38" s="29"/>
      <c r="BL38" s="32"/>
      <c r="BM38" s="32"/>
      <c r="BN38" s="32"/>
      <c r="BO38" s="32"/>
      <c r="BP38" s="32"/>
      <c r="BT38" s="29"/>
      <c r="BU38" s="29"/>
      <c r="BV38" s="56"/>
      <c r="BW38" s="56"/>
      <c r="BX38" s="56"/>
      <c r="BY38" s="56"/>
      <c r="BZ38" s="56"/>
      <c r="CC38" s="29"/>
      <c r="CD38" s="29"/>
      <c r="CE38" s="56"/>
      <c r="CF38" s="56"/>
      <c r="CG38" s="56"/>
      <c r="CH38" s="56"/>
      <c r="CI38" s="56"/>
    </row>
    <row r="39" spans="2:89">
      <c r="C39" s="80">
        <f>$C$9-(0.4*$C$9)</f>
        <v>60</v>
      </c>
      <c r="D39" s="21">
        <f>$C39*(EXP(-$J$7*$C$12)*NORMSDIST(E39))-(($C$9*(EXP(-$L$7*$C$12))*(NORMSDIST(F39))))</f>
        <v>4.6671830708516882E-2</v>
      </c>
      <c r="E39" s="31">
        <f>((LN($C39/$C$9)+($L$7-$J$7+($C$13^2/2))*$C$12))/($C$13*($C$12^(1/2)))</f>
        <v>-2.2580245530635468</v>
      </c>
      <c r="F39" s="31">
        <f>E39-($C$13*($C$12^(1/2)))</f>
        <v>-2.4580245530635469</v>
      </c>
      <c r="H39" s="80">
        <f>$C$9-(0.4*$C$9)</f>
        <v>60</v>
      </c>
      <c r="I39" s="21">
        <f>$C$9*(EXP(-$L$7*$C$12)*NORMSDIST(-K39))-(($H39*(EXP(-$J$7*$C$12))*(NORMSDIST(-J39))))</f>
        <v>36.200517984554658</v>
      </c>
      <c r="J39" s="31">
        <f>((LN($C39/$C$9)+($L$7-$J$7+($C$13^2/2))*$C$12))/($C$13*($C$12^(1/2)))</f>
        <v>-2.2580245530635468</v>
      </c>
      <c r="K39" s="31">
        <f>J39-($C$13*($C$12^(1/2)))</f>
        <v>-2.4580245530635469</v>
      </c>
      <c r="N39" s="80">
        <f>$C$9-(0.4*$C$9)</f>
        <v>60</v>
      </c>
      <c r="O39" s="40">
        <f>IF($C$10&lt;$C$9,$P39,$R39)</f>
        <v>4.6671830708516882E-2</v>
      </c>
      <c r="P39" s="74">
        <f>IF($N39&lt;$C$10,$D39,$Q39)</f>
        <v>4.6671830708516882E-2</v>
      </c>
      <c r="Q39" s="18">
        <f>$T39*(($C$10/$N39)^(2*$H$12))*NORMSDIST($U39)-$H$8*(($C$10/$N39)^(2*$H$12-2))*NORMSDIST($U39-$H$9)</f>
        <v>115.24236007005635</v>
      </c>
      <c r="R39" s="74">
        <f>IF($N39&lt;$C$10,$D39,$S39)</f>
        <v>4.6671830708516882E-2</v>
      </c>
      <c r="S39" s="15">
        <f>$D39-$AB39</f>
        <v>115.24236007005634</v>
      </c>
      <c r="T39" s="13">
        <f>$N39*EXP(-$J$7*$C$12)</f>
        <v>60</v>
      </c>
      <c r="U39" s="13">
        <f>LN(($C$10^2)/($N39*$C$9))/$H$9+$H$12*$H$9</f>
        <v>2.85023168459636</v>
      </c>
      <c r="W39" s="80">
        <f>$C$9-(0.4*$C$9)</f>
        <v>60</v>
      </c>
      <c r="X39" s="43">
        <f>IF($C$10&lt;$C$9,$Y39,$AA39)</f>
        <v>0</v>
      </c>
      <c r="Y39" s="59">
        <f>IF($Z39&lt;0,0,$Z39)</f>
        <v>0</v>
      </c>
      <c r="Z39" s="19">
        <f>IF(($D39-$Q39)&lt;0,0,$D39-$Q39)</f>
        <v>0</v>
      </c>
      <c r="AA39" s="59">
        <f t="shared" ref="AA39:AA70" si="0">IF($AB39&lt;0,0,$AB39)</f>
        <v>0</v>
      </c>
      <c r="AB39" s="16">
        <f>$AC39*NORMSDIST($AD39)-$H$8*NORMSDIST($AD39-$H$9)-$AC39*(($C$10/$W39)^(2*$H$12))*(NORMSDIST($AE39))+$H$8*(($C$10/$W39)^(2*$H$12-2))*(NORMSDIST($AE39-$H$9))</f>
        <v>-115.19568823934782</v>
      </c>
      <c r="AC39" s="13">
        <f>$W39*EXP(-$J$7*$C$12)</f>
        <v>60</v>
      </c>
      <c r="AD39" s="13">
        <f>LN($W39/$C$10)/$H$9+$H$12*$H$9</f>
        <v>-2.2580245530635468</v>
      </c>
      <c r="AE39" s="13">
        <f>LN($C$10/$W39)/$H$9+$H$12*$H$9</f>
        <v>2.85023168459636</v>
      </c>
      <c r="AG39" s="80">
        <f>$C$9-(0.4*$C$9)</f>
        <v>60</v>
      </c>
      <c r="AH39" s="24">
        <f>IF($C$10&lt;$C$9,$AI39,$AK39)</f>
        <v>0</v>
      </c>
      <c r="AI39" s="74">
        <f>IF($AG39&lt;$C$10,$I39,$AJ39)</f>
        <v>36.200517984554658</v>
      </c>
      <c r="AJ39" s="18">
        <f>-$AM39*NORMSDIST(-$AO39)+$H$8*NORMSDIST(-$AO39+$H$9)+$AM39*(($C$10/$AG39)^(2*$H$12))*(NORMSDIST($AN39)-NORMSDIST($AP39))-$H$8*(($C$10/$AG39)^(2*$H$12-2))*(NORMSDIST($AN39-$H$9)-NORMSDIST($AP39-$H$9))</f>
        <v>36.200517984554658</v>
      </c>
      <c r="AK39" s="58">
        <f>IF($AL39&lt;0,0,$AL39)</f>
        <v>0</v>
      </c>
      <c r="AL39" s="15">
        <f>IF($C$10&gt;$C$9,$I39,0)</f>
        <v>0</v>
      </c>
      <c r="AM39" s="13">
        <f>$AG39*EXP(-$J$7*$C$12)</f>
        <v>60</v>
      </c>
      <c r="AN39" s="13">
        <f>LN(($C$10^2)/($AG39*$C$9))/$H$9+$H$12*$H$9</f>
        <v>2.85023168459636</v>
      </c>
      <c r="AO39" s="13">
        <f>LN($AG39/$C$10)/$H$9+$H$12*$H$9</f>
        <v>-2.2580245530635468</v>
      </c>
      <c r="AP39" s="13">
        <f>LN($C$10/$AG39)/$H$9+$H$12*$H$9</f>
        <v>2.85023168459636</v>
      </c>
      <c r="AR39" s="80">
        <f>$C$9-(0.4*$C$9)</f>
        <v>60</v>
      </c>
      <c r="AS39" s="25">
        <f>IF($C$10&lt;$C$9,$AT39,$AV39)</f>
        <v>0</v>
      </c>
      <c r="AT39" s="60">
        <f>IF($AU39&lt;0,0,$AU39)</f>
        <v>0</v>
      </c>
      <c r="AU39" s="19">
        <f>$I39-$AJ39</f>
        <v>0</v>
      </c>
      <c r="AV39" s="60">
        <f>IF($AW39&lt;0,0,$AW39)</f>
        <v>0</v>
      </c>
      <c r="AW39" s="16">
        <f>IF($C$10&gt;$C$9,0,0)</f>
        <v>0</v>
      </c>
      <c r="AY39" s="80">
        <f>$C$9-(0.4*$C$9)</f>
        <v>60</v>
      </c>
      <c r="AZ39" s="40">
        <f>IF($C$10&lt;$C$9,$BA39,$BC39)</f>
        <v>4.6671830708516882E-2</v>
      </c>
      <c r="BA39" s="57">
        <f>IF($BB39&lt;0,0,$BB39)</f>
        <v>4.6671830708516882E-2</v>
      </c>
      <c r="BB39" s="18">
        <f>IF($C$10&lt;=$C$9,$D39,0)</f>
        <v>4.6671830708516882E-2</v>
      </c>
      <c r="BC39" s="76">
        <f>IF($AY39&gt;$C$10,$D39,$BD39)</f>
        <v>4.6671830708516882E-2</v>
      </c>
      <c r="BD39" s="18">
        <f>$BE39*NORMSDIST($BG39)-$H$8*NORMSDIST($BG39-$H$9)-$BE39*(($C$10/$AY39)^(2*$H$12))*(NORMSDIST(-$BF39)-NORMSDIST(-$BH39))+$H$8*(($C$10/$AY39)^(2*$H$12-2))*(NORMSDIST(-$BF39+$H$9)-NORMSDIST(-$BH39+$H$9))</f>
        <v>4.6671830708516882E-2</v>
      </c>
      <c r="BE39" s="13">
        <f>$AY39*EXP(-$J$7*$C$12)</f>
        <v>60</v>
      </c>
      <c r="BF39" s="13">
        <f>LN(($C$10^2)/($AY39*$C$9))/$H$9+$H$12*$H$9</f>
        <v>2.85023168459636</v>
      </c>
      <c r="BG39" s="13">
        <f>LN($AY39/$C$10)/$H$9+$H$12*$H$9</f>
        <v>-2.2580245530635468</v>
      </c>
      <c r="BH39" s="13">
        <f>LN($C$10/$AY39)/$H$9+$H$12*$H$9</f>
        <v>2.85023168459636</v>
      </c>
      <c r="BJ39" s="80">
        <f>$C$9-(0.4*$C$9)</f>
        <v>60</v>
      </c>
      <c r="BK39" s="43">
        <f>IF($C$10&lt;$C$9,$BL39,$BN39)</f>
        <v>0</v>
      </c>
      <c r="BL39" s="59">
        <f>IF($BM39&lt;0,0,$BM39)</f>
        <v>0</v>
      </c>
      <c r="BM39" s="19">
        <f>IF($C$10&lt;=$C$9,0,0)</f>
        <v>0</v>
      </c>
      <c r="BN39" s="59">
        <f>IF($BO39&lt;0,0,$BO39)</f>
        <v>0</v>
      </c>
      <c r="BO39" s="19">
        <f>$D39-$BD39</f>
        <v>0</v>
      </c>
      <c r="BP39" s="13">
        <f>$BJ39*EXP(-$J$7*$C$12)</f>
        <v>60</v>
      </c>
      <c r="BQ39" s="13">
        <f>LN($BJ39/$C$10)/$H$9+$H$12*$H$9</f>
        <v>-2.2580245530635468</v>
      </c>
      <c r="BR39" s="13">
        <f>LN($C$10/$BJ39)/$H$9+$H$12*$H$9</f>
        <v>2.85023168459636</v>
      </c>
      <c r="BT39" s="80">
        <f>$C$9-(0.4*$C$9)</f>
        <v>60</v>
      </c>
      <c r="BU39" s="40">
        <f>IF($C$10&lt;$C$9,$BV39,$BX39)</f>
        <v>3.7010569712103369E-2</v>
      </c>
      <c r="BV39" s="76">
        <f>IF($BT39&gt;$C$10,$I39,$BW39)</f>
        <v>3.7010569712109032E-2</v>
      </c>
      <c r="BW39" s="18">
        <f>$I39-$CF39</f>
        <v>3.7010569712109032E-2</v>
      </c>
      <c r="BX39" s="76">
        <f>IF($BT39&gt;$C$10,$I39,$BY39)</f>
        <v>3.7010569712103369E-2</v>
      </c>
      <c r="BY39" s="18">
        <f>-$BZ39*(($C$10/$BT39)^(2*$H$12))*NORMSDIST(-$CA39)+$H$8*(($C$10/$BT39)^(2*$H$12-2))*NORMSDIST(-$CA39+$H$9)</f>
        <v>3.7010569712103369E-2</v>
      </c>
      <c r="BZ39" s="13">
        <f>$AG39*EXP(-$J$7*$C$12)</f>
        <v>60</v>
      </c>
      <c r="CA39" s="13">
        <f t="shared" ref="CA39:CA102" si="1">LN(($C$10^2)/($AG39*$C$9))/$H$9+$H$12*$H$9</f>
        <v>2.85023168459636</v>
      </c>
      <c r="CC39" s="80">
        <f>$C$9-(0.4*$C$9)</f>
        <v>60</v>
      </c>
      <c r="CD39" s="25">
        <f>IF($C$10&lt;$C$9,$CE39,$CG39)</f>
        <v>36.163507414842556</v>
      </c>
      <c r="CE39" s="60">
        <f>IF($CF39&lt;0,0,$CF39)</f>
        <v>36.163507414842549</v>
      </c>
      <c r="CF39" s="19">
        <f>-$CI39*NORMSDIST(-$CJ39)+$H$8*NORMSDIST(-$CJ39+$H$9)+$CI39*(($C$10/$CC39)^(2*$H$12))*(NORMSDIST(-$CK39))-$H$8*(($C$10/$CC39)^(2*$H$12-2))*(NORMSDIST(-$CK39+$H$9))</f>
        <v>36.163507414842549</v>
      </c>
      <c r="CG39" s="60">
        <f>IF($CH39&lt;0,0,$CH39)</f>
        <v>36.163507414842556</v>
      </c>
      <c r="CH39" s="19">
        <f>$I39-$BY39</f>
        <v>36.163507414842556</v>
      </c>
      <c r="CI39" s="13">
        <f>$CC39*EXP(-$J$7*$C$12)</f>
        <v>60</v>
      </c>
      <c r="CJ39" s="13">
        <f>LN($AG39/$C$10)/$H$9+$H$12*$H$9</f>
        <v>-2.2580245530635468</v>
      </c>
      <c r="CK39" s="13">
        <f t="shared" ref="CK39:CK70" si="2">LN($C$10/$CC39)/$H$9+$H$12*$H$9</f>
        <v>2.85023168459636</v>
      </c>
    </row>
    <row r="40" spans="2:89">
      <c r="C40" s="80">
        <f>C39+1</f>
        <v>61</v>
      </c>
      <c r="D40" s="21">
        <f t="shared" ref="D40:D103" si="3">$C40*(EXP(-$J$7*$C$12)*NORMSDIST(E40))-(($C$9*(EXP(-$L$7*$C$12))*(NORMSDIST(F40))))</f>
        <v>6.00190539695592E-2</v>
      </c>
      <c r="E40" s="31">
        <f t="shared" ref="E40:E103" si="4">((LN($C40/$C$9)+($L$7-$J$7+($C$13^2/2))*$C$12))/($C$13*($C$12^(1/2)))</f>
        <v>-2.1753780433074938</v>
      </c>
      <c r="F40" s="31">
        <f t="shared" ref="F40:F103" si="5">E40-($C$13*($C$12^(1/2)))</f>
        <v>-2.375378043307494</v>
      </c>
      <c r="H40" s="80">
        <f>H39+1</f>
        <v>61</v>
      </c>
      <c r="I40" s="21">
        <f t="shared" ref="I40:I103" si="6">$C$9*(EXP(-$L$7*$C$12)*NORMSDIST(-K40))-(($H40*(EXP(-$J$7*$C$12))*(NORMSDIST(-J40))))</f>
        <v>35.213865207815708</v>
      </c>
      <c r="J40" s="31">
        <f t="shared" ref="J40:J103" si="7">((LN($C40/$C$9)+($L$7-$J$7+($C$13^2/2))*$C$12))/($C$13*($C$12^(1/2)))</f>
        <v>-2.1753780433074938</v>
      </c>
      <c r="K40" s="31">
        <f t="shared" ref="K40:K103" si="8">J40-($C$13*($C$12^(1/2)))</f>
        <v>-2.375378043307494</v>
      </c>
      <c r="N40" s="80">
        <f>N39+1</f>
        <v>61</v>
      </c>
      <c r="O40" s="40">
        <f t="shared" ref="O40:O103" si="9">IF($C$10&lt;$C$9,$P40,$R40)</f>
        <v>6.00190539695592E-2</v>
      </c>
      <c r="P40" s="74">
        <f t="shared" ref="P40:P103" si="10">IF($N40&lt;$C$10,$D40,$Q40)</f>
        <v>6.00190539695592E-2</v>
      </c>
      <c r="Q40" s="18">
        <f t="shared" ref="Q40:Q103" si="11">$T40*(($C$10/$N40)^(2*$H$12))*NORMSDIST($U40)-$H$8*(($C$10/$N40)^(2*$H$12-2))*NORMSDIST($U40-$H$9)</f>
        <v>109.04347235163439</v>
      </c>
      <c r="R40" s="74">
        <f t="shared" ref="R40:R103" si="12">IF($N40&lt;$C$10,$D40,$S40)</f>
        <v>6.00190539695592E-2</v>
      </c>
      <c r="S40" s="15">
        <f t="shared" ref="S40:S103" si="13">$D40-$AB40</f>
        <v>109.04347235163441</v>
      </c>
      <c r="T40" s="13">
        <f t="shared" ref="T40:T103" si="14">$N40*EXP(-$J$7*$C$12)</f>
        <v>61</v>
      </c>
      <c r="U40" s="13">
        <f t="shared" ref="U40:U103" si="15">LN(($C$10^2)/($N40*$C$9))/$H$9+$H$12*$H$9</f>
        <v>2.7675851748403075</v>
      </c>
      <c r="W40" s="80">
        <f>W39+1</f>
        <v>61</v>
      </c>
      <c r="X40" s="43">
        <f t="shared" ref="X40:X103" si="16">IF($C$10&lt;$C$9,$Y40,$AA40)</f>
        <v>0</v>
      </c>
      <c r="Y40" s="59">
        <f t="shared" ref="Y40:Y103" si="17">IF($Z40&lt;0,0,$Z40)</f>
        <v>0</v>
      </c>
      <c r="Z40" s="19">
        <f t="shared" ref="Z40:Z103" si="18">IF(($D40-$Q40)&lt;0,0,$D40-$Q40)</f>
        <v>0</v>
      </c>
      <c r="AA40" s="59">
        <f t="shared" si="0"/>
        <v>0</v>
      </c>
      <c r="AB40" s="16">
        <f t="shared" ref="AB40:AB103" si="19">$AC40*NORMSDIST($AD40)-$H$8*NORMSDIST($AD40-$H$9)-$AC40*(($C$10/$W40)^(2*$H$12))*(NORMSDIST($AE40))+$H$8*(($C$10/$W40)^(2*$H$12-2))*(NORMSDIST($AE40-$H$9))</f>
        <v>-108.98345329766485</v>
      </c>
      <c r="AC40" s="13">
        <f t="shared" ref="AC40:AC103" si="20">$W40*EXP(-$J$7*$C$12)</f>
        <v>61</v>
      </c>
      <c r="AD40" s="13">
        <f>LN($W40/$C$10)/$H$9+$H$12*$H$9</f>
        <v>-2.1753780433074938</v>
      </c>
      <c r="AE40" s="13">
        <f>LN($C$10/$W40)/$H$9+$H$12*$H$9</f>
        <v>2.7675851748403075</v>
      </c>
      <c r="AG40" s="80">
        <f>AG39+1</f>
        <v>61</v>
      </c>
      <c r="AH40" s="24">
        <f t="shared" ref="AH40:AH103" si="21">IF($C$10&lt;$C$9,$AI40,$AK40)</f>
        <v>0</v>
      </c>
      <c r="AI40" s="74">
        <f t="shared" ref="AI40:AI103" si="22">IF($AG40&lt;$C$10,$I40,$AJ40)</f>
        <v>35.213865207815708</v>
      </c>
      <c r="AJ40" s="18">
        <f t="shared" ref="AJ40:AJ70" si="23">-$AM40*NORMSDIST(-$AO40)+$H$8*NORMSDIST(-$AO40+$H$9)+$AM40*(($C$10/$AG40)^(2*$H$12))*(NORMSDIST($AN40)-NORMSDIST($AP40))-$H$8*(($C$10/$AG40)^(2*$H$12-2))*(NORMSDIST($AN40-$H$9)-NORMSDIST($AP40-$H$9))</f>
        <v>35.213865207815708</v>
      </c>
      <c r="AK40" s="58">
        <f t="shared" ref="AK40:AK103" si="24">IF($AL40&lt;0,0,$AL40)</f>
        <v>0</v>
      </c>
      <c r="AL40" s="15">
        <f t="shared" ref="AL40:AL79" si="25">IF($C$10&gt;$C$9,$I40,0)</f>
        <v>0</v>
      </c>
      <c r="AM40" s="13">
        <f t="shared" ref="AM40:AM103" si="26">$AG40*EXP(-$J$7*$C$12)</f>
        <v>61</v>
      </c>
      <c r="AN40" s="13">
        <f t="shared" ref="AN40:AN70" si="27">LN(($C$10^2)/($AG40*$C$9))/$H$9+$H$12*$H$9</f>
        <v>2.7675851748403075</v>
      </c>
      <c r="AO40" s="13">
        <f t="shared" ref="AO40:AO70" si="28">LN($AG40/$C$10)/$H$9+$H$12*$H$9</f>
        <v>-2.1753780433074938</v>
      </c>
      <c r="AP40" s="13">
        <f t="shared" ref="AP40:AP70" si="29">LN($C$10/$AG40)/$H$9+$H$12*$H$9</f>
        <v>2.7675851748403075</v>
      </c>
      <c r="AR40" s="80">
        <f>AR39+1</f>
        <v>61</v>
      </c>
      <c r="AS40" s="25">
        <f t="shared" ref="AS40:AS103" si="30">IF($C$10&lt;$C$9,$AT40,$AV40)</f>
        <v>0</v>
      </c>
      <c r="AT40" s="60">
        <f t="shared" ref="AT40:AT103" si="31">IF($AU40&lt;0,0,$AU40)</f>
        <v>0</v>
      </c>
      <c r="AU40" s="19">
        <f t="shared" ref="AU40:AU103" si="32">$I40-$AJ40</f>
        <v>0</v>
      </c>
      <c r="AV40" s="60">
        <f t="shared" ref="AV40:AV103" si="33">IF($AW40&lt;0,0,$AW40)</f>
        <v>0</v>
      </c>
      <c r="AW40" s="16">
        <f t="shared" ref="AW40:AW103" si="34">IF($C$10&gt;$C$9,0,0)</f>
        <v>0</v>
      </c>
      <c r="AY40" s="80">
        <f>AY39+1</f>
        <v>61</v>
      </c>
      <c r="AZ40" s="40">
        <f t="shared" ref="AZ40:AZ103" si="35">IF($C$10&lt;$C$9,$BA40,$BC40)</f>
        <v>6.00190539695592E-2</v>
      </c>
      <c r="BA40" s="57">
        <f t="shared" ref="BA40:BA103" si="36">IF($BB40&lt;0,0,$BB40)</f>
        <v>6.00190539695592E-2</v>
      </c>
      <c r="BB40" s="18">
        <f t="shared" ref="BB40:BB103" si="37">IF($C$10&lt;=$C$9,$D40,0)</f>
        <v>6.00190539695592E-2</v>
      </c>
      <c r="BC40" s="76">
        <f t="shared" ref="BC40:BC103" si="38">IF($AY40&gt;$C$10,$D40,$BD40)</f>
        <v>6.00190539695592E-2</v>
      </c>
      <c r="BD40" s="18">
        <f t="shared" ref="BD40:BD103" si="39">$BE40*NORMSDIST($BG40)-$H$8*NORMSDIST($BG40-$H$9)-$BE40*(($C$10/$AY40)^(2*$H$12))*(NORMSDIST(-$BF40)-NORMSDIST(-$BH40))+$H$8*(($C$10/$AY40)^(2*$H$12-2))*(NORMSDIST(-$BF40+$H$9)-NORMSDIST(-$BH40+$H$9))</f>
        <v>6.00190539695592E-2</v>
      </c>
      <c r="BE40" s="13">
        <f t="shared" ref="BE40:BE103" si="40">$AY40*EXP(-$J$7*$C$12)</f>
        <v>61</v>
      </c>
      <c r="BF40" s="13">
        <f t="shared" ref="BF40:BF103" si="41">LN(($C$10^2)/($AY40*$C$9))/$H$9+$H$12*$H$9</f>
        <v>2.7675851748403075</v>
      </c>
      <c r="BG40" s="13">
        <f t="shared" ref="BG40:BG103" si="42">LN($AY40/$C$10)/$H$9+$H$12*$H$9</f>
        <v>-2.1753780433074938</v>
      </c>
      <c r="BH40" s="13">
        <f t="shared" ref="BH40:BH103" si="43">LN($C$10/$AY40)/$H$9+$H$12*$H$9</f>
        <v>2.7675851748403075</v>
      </c>
      <c r="BJ40" s="80">
        <f>BJ39+1</f>
        <v>61</v>
      </c>
      <c r="BK40" s="43">
        <f t="shared" ref="BK40:BK103" si="44">IF($C$10&lt;$C$9,$BL40,$BN40)</f>
        <v>0</v>
      </c>
      <c r="BL40" s="59">
        <f t="shared" ref="BL40:BL103" si="45">IF($BM40&lt;0,0,$BM40)</f>
        <v>0</v>
      </c>
      <c r="BM40" s="19">
        <f t="shared" ref="BM40:BM103" si="46">IF($C$10&lt;=$C$9,0,0)</f>
        <v>0</v>
      </c>
      <c r="BN40" s="59">
        <f t="shared" ref="BN40:BN103" si="47">IF($BO40&lt;0,0,$BO40)</f>
        <v>0</v>
      </c>
      <c r="BO40" s="19">
        <f t="shared" ref="BO40:BO103" si="48">$D40-$BD40</f>
        <v>0</v>
      </c>
      <c r="BP40" s="13">
        <f t="shared" ref="BP40:BP103" si="49">$BJ40*EXP(-$J$7*$C$12)</f>
        <v>61</v>
      </c>
      <c r="BQ40" s="13">
        <f t="shared" ref="BQ40:BQ103" si="50">LN($BJ40/$C$10)/$H$9+$H$12*$H$9</f>
        <v>-2.1753780433074938</v>
      </c>
      <c r="BR40" s="13">
        <f t="shared" ref="BR40:BR103" si="51">LN($C$10/$BJ40)/$H$9+$H$12*$H$9</f>
        <v>2.7675851748403075</v>
      </c>
      <c r="BT40" s="80">
        <f>BT39+1</f>
        <v>61</v>
      </c>
      <c r="BU40" s="40">
        <f t="shared" ref="BU40:BU103" si="52">IF($C$10&lt;$C$9,$BV40,$BX40)</f>
        <v>4.7370902123545444E-2</v>
      </c>
      <c r="BV40" s="76">
        <f t="shared" ref="BV40:BV103" si="53">IF($BT40&gt;$C$10,$I40,$BW40)</f>
        <v>4.7370902123546443E-2</v>
      </c>
      <c r="BW40" s="18">
        <f t="shared" ref="BW40:BW103" si="54">$I40-$CF40</f>
        <v>4.7370902123546443E-2</v>
      </c>
      <c r="BX40" s="76">
        <f t="shared" ref="BX40:BX103" si="55">IF($BT40&gt;$C$10,$I40,$BY40)</f>
        <v>4.7370902123545444E-2</v>
      </c>
      <c r="BY40" s="18">
        <f t="shared" ref="BY40:BY103" si="56">-$BZ40*(($C$10/$BT40)^(2*$H$12))*NORMSDIST(-$CA40)+$H$8*(($C$10/$BT40)^(2*$H$12-2))*NORMSDIST(-$CA40+$H$9)</f>
        <v>4.7370902123545444E-2</v>
      </c>
      <c r="BZ40" s="13">
        <f t="shared" ref="BZ40:BZ103" si="57">$AG40*EXP(-$J$7*$C$12)</f>
        <v>61</v>
      </c>
      <c r="CA40" s="13">
        <f t="shared" si="1"/>
        <v>2.7675851748403075</v>
      </c>
      <c r="CC40" s="80">
        <f>CC39+1</f>
        <v>61</v>
      </c>
      <c r="CD40" s="25">
        <f t="shared" ref="CD40:CD103" si="58">IF($C$10&lt;$C$9,$CE40,$CG40)</f>
        <v>35.166494305692162</v>
      </c>
      <c r="CE40" s="60">
        <f t="shared" ref="CE40:CE103" si="59">IF($CF40&lt;0,0,$CF40)</f>
        <v>35.166494305692162</v>
      </c>
      <c r="CF40" s="19">
        <f t="shared" ref="CF40:CF103" si="60">-$CI40*NORMSDIST(-$CJ40)+$H$8*NORMSDIST(-$CJ40+$H$9)+$CI40*(($C$10/$CC40)^(2*$H$12))*(NORMSDIST(-$CK40))-$H$8*(($C$10/$CC40)^(2*$H$12-2))*(NORMSDIST(-$CK40+$H$9))</f>
        <v>35.166494305692162</v>
      </c>
      <c r="CG40" s="60">
        <f t="shared" ref="CG40:CG103" si="61">IF($CH40&lt;0,0,$CH40)</f>
        <v>35.166494305692162</v>
      </c>
      <c r="CH40" s="19">
        <f t="shared" ref="CH40:CH103" si="62">$I40-$BY40</f>
        <v>35.166494305692162</v>
      </c>
      <c r="CI40" s="13">
        <f t="shared" ref="CI40:CI103" si="63">$CC40*EXP(-$J$7*$C$12)</f>
        <v>61</v>
      </c>
      <c r="CJ40" s="13">
        <f t="shared" ref="CJ40:CJ102" si="64">LN($AG40/$C$10)/$H$9+$H$12*$H$9</f>
        <v>-2.1753780433074938</v>
      </c>
      <c r="CK40" s="13">
        <f t="shared" si="2"/>
        <v>2.7675851748403075</v>
      </c>
    </row>
    <row r="41" spans="2:89">
      <c r="C41" s="80">
        <f t="shared" ref="C41:C104" si="65">C40+1</f>
        <v>62</v>
      </c>
      <c r="D41" s="21">
        <f t="shared" si="3"/>
        <v>7.6439257559704821E-2</v>
      </c>
      <c r="E41" s="31">
        <f t="shared" si="4"/>
        <v>-2.0940754389485923</v>
      </c>
      <c r="F41" s="31">
        <f t="shared" si="5"/>
        <v>-2.2940754389485924</v>
      </c>
      <c r="H41" s="80">
        <f t="shared" ref="H41:H104" si="66">H40+1</f>
        <v>62</v>
      </c>
      <c r="I41" s="21">
        <f t="shared" si="6"/>
        <v>34.230285411405859</v>
      </c>
      <c r="J41" s="31">
        <f t="shared" si="7"/>
        <v>-2.0940754389485923</v>
      </c>
      <c r="K41" s="31">
        <f t="shared" si="8"/>
        <v>-2.2940754389485924</v>
      </c>
      <c r="N41" s="80">
        <f t="shared" ref="N41:N104" si="67">N40+1</f>
        <v>62</v>
      </c>
      <c r="O41" s="40">
        <f t="shared" si="9"/>
        <v>7.6439257559704821E-2</v>
      </c>
      <c r="P41" s="74">
        <f t="shared" si="10"/>
        <v>7.6439257559704821E-2</v>
      </c>
      <c r="Q41" s="18">
        <f t="shared" si="11"/>
        <v>103.18012428086456</v>
      </c>
      <c r="R41" s="74">
        <f t="shared" si="12"/>
        <v>7.6439257559704821E-2</v>
      </c>
      <c r="S41" s="15">
        <f t="shared" si="13"/>
        <v>103.18012428086455</v>
      </c>
      <c r="T41" s="13">
        <f t="shared" si="14"/>
        <v>62</v>
      </c>
      <c r="U41" s="13">
        <f t="shared" si="15"/>
        <v>2.6862825704814051</v>
      </c>
      <c r="W41" s="80">
        <f t="shared" ref="W41:W104" si="68">W40+1</f>
        <v>62</v>
      </c>
      <c r="X41" s="43">
        <f t="shared" si="16"/>
        <v>0</v>
      </c>
      <c r="Y41" s="59">
        <f t="shared" si="17"/>
        <v>0</v>
      </c>
      <c r="Z41" s="19">
        <f t="shared" si="18"/>
        <v>0</v>
      </c>
      <c r="AA41" s="59">
        <f t="shared" si="0"/>
        <v>0</v>
      </c>
      <c r="AB41" s="16">
        <f t="shared" si="19"/>
        <v>-103.10368502330485</v>
      </c>
      <c r="AC41" s="13">
        <f t="shared" si="20"/>
        <v>62</v>
      </c>
      <c r="AD41" s="13">
        <f t="shared" ref="AD41:AD103" si="69">LN($W41/$C$10)/$H$9+$H$12*$H$9</f>
        <v>-2.0940754389485923</v>
      </c>
      <c r="AE41" s="13">
        <f t="shared" ref="AE41:AE103" si="70">LN($C$10/$W41)/$H$9+$H$12*$H$9</f>
        <v>2.6862825704814051</v>
      </c>
      <c r="AG41" s="80">
        <f t="shared" ref="AG41:AG104" si="71">AG40+1</f>
        <v>62</v>
      </c>
      <c r="AH41" s="24">
        <f t="shared" si="21"/>
        <v>0</v>
      </c>
      <c r="AI41" s="74">
        <f t="shared" si="22"/>
        <v>34.230285411405859</v>
      </c>
      <c r="AJ41" s="18">
        <f t="shared" si="23"/>
        <v>34.230285411405845</v>
      </c>
      <c r="AK41" s="58">
        <f t="shared" si="24"/>
        <v>0</v>
      </c>
      <c r="AL41" s="15">
        <f t="shared" si="25"/>
        <v>0</v>
      </c>
      <c r="AM41" s="13">
        <f t="shared" si="26"/>
        <v>62</v>
      </c>
      <c r="AN41" s="13">
        <f t="shared" si="27"/>
        <v>2.6862825704814051</v>
      </c>
      <c r="AO41" s="13">
        <f t="shared" si="28"/>
        <v>-2.0940754389485923</v>
      </c>
      <c r="AP41" s="13">
        <f t="shared" si="29"/>
        <v>2.6862825704814051</v>
      </c>
      <c r="AR41" s="80">
        <f t="shared" ref="AR41:AR104" si="72">AR40+1</f>
        <v>62</v>
      </c>
      <c r="AS41" s="25">
        <f t="shared" si="30"/>
        <v>0</v>
      </c>
      <c r="AT41" s="60">
        <f t="shared" si="31"/>
        <v>0</v>
      </c>
      <c r="AU41" s="19">
        <f t="shared" si="32"/>
        <v>0</v>
      </c>
      <c r="AV41" s="60">
        <f t="shared" si="33"/>
        <v>0</v>
      </c>
      <c r="AW41" s="16">
        <f t="shared" si="34"/>
        <v>0</v>
      </c>
      <c r="AY41" s="80">
        <f t="shared" ref="AY41:AY104" si="73">AY40+1</f>
        <v>62</v>
      </c>
      <c r="AZ41" s="40">
        <f t="shared" si="35"/>
        <v>7.6439257559704821E-2</v>
      </c>
      <c r="BA41" s="57">
        <f t="shared" si="36"/>
        <v>7.6439257559704821E-2</v>
      </c>
      <c r="BB41" s="18">
        <f t="shared" si="37"/>
        <v>7.6439257559704821E-2</v>
      </c>
      <c r="BC41" s="76">
        <f t="shared" si="38"/>
        <v>7.6439257559704821E-2</v>
      </c>
      <c r="BD41" s="18">
        <f t="shared" si="39"/>
        <v>7.6439257559704821E-2</v>
      </c>
      <c r="BE41" s="13">
        <f t="shared" si="40"/>
        <v>62</v>
      </c>
      <c r="BF41" s="13">
        <f t="shared" si="41"/>
        <v>2.6862825704814051</v>
      </c>
      <c r="BG41" s="13">
        <f t="shared" si="42"/>
        <v>-2.0940754389485923</v>
      </c>
      <c r="BH41" s="13">
        <f t="shared" si="43"/>
        <v>2.6862825704814051</v>
      </c>
      <c r="BJ41" s="80">
        <f t="shared" ref="BJ41:BJ104" si="74">BJ40+1</f>
        <v>62</v>
      </c>
      <c r="BK41" s="43">
        <f t="shared" si="44"/>
        <v>0</v>
      </c>
      <c r="BL41" s="59">
        <f t="shared" si="45"/>
        <v>0</v>
      </c>
      <c r="BM41" s="19">
        <f t="shared" si="46"/>
        <v>0</v>
      </c>
      <c r="BN41" s="59">
        <f t="shared" si="47"/>
        <v>0</v>
      </c>
      <c r="BO41" s="19">
        <f t="shared" si="48"/>
        <v>0</v>
      </c>
      <c r="BP41" s="13">
        <f t="shared" si="49"/>
        <v>62</v>
      </c>
      <c r="BQ41" s="13">
        <f t="shared" si="50"/>
        <v>-2.0940754389485923</v>
      </c>
      <c r="BR41" s="13">
        <f t="shared" si="51"/>
        <v>2.6862825704814051</v>
      </c>
      <c r="BT41" s="80">
        <f t="shared" ref="BT41:BT104" si="75">BT40+1</f>
        <v>62</v>
      </c>
      <c r="BU41" s="40">
        <f t="shared" si="52"/>
        <v>6.0042012894114705E-2</v>
      </c>
      <c r="BV41" s="76">
        <f t="shared" si="53"/>
        <v>6.0042012894129471E-2</v>
      </c>
      <c r="BW41" s="18">
        <f t="shared" si="54"/>
        <v>6.0042012894129471E-2</v>
      </c>
      <c r="BX41" s="76">
        <f t="shared" si="55"/>
        <v>6.0042012894114705E-2</v>
      </c>
      <c r="BY41" s="18">
        <f t="shared" si="56"/>
        <v>6.0042012894114705E-2</v>
      </c>
      <c r="BZ41" s="13">
        <f t="shared" si="57"/>
        <v>62</v>
      </c>
      <c r="CA41" s="13">
        <f t="shared" si="1"/>
        <v>2.6862825704814051</v>
      </c>
      <c r="CC41" s="80">
        <f t="shared" ref="CC41:CC104" si="76">CC40+1</f>
        <v>62</v>
      </c>
      <c r="CD41" s="25">
        <f t="shared" si="58"/>
        <v>34.170243398511744</v>
      </c>
      <c r="CE41" s="60">
        <f t="shared" si="59"/>
        <v>34.17024339851173</v>
      </c>
      <c r="CF41" s="19">
        <f t="shared" si="60"/>
        <v>34.17024339851173</v>
      </c>
      <c r="CG41" s="60">
        <f t="shared" si="61"/>
        <v>34.170243398511744</v>
      </c>
      <c r="CH41" s="19">
        <f t="shared" si="62"/>
        <v>34.170243398511744</v>
      </c>
      <c r="CI41" s="13">
        <f t="shared" si="63"/>
        <v>62</v>
      </c>
      <c r="CJ41" s="13">
        <f t="shared" si="64"/>
        <v>-2.0940754389485923</v>
      </c>
      <c r="CK41" s="13">
        <f t="shared" si="2"/>
        <v>2.6862825704814051</v>
      </c>
    </row>
    <row r="42" spans="2:89">
      <c r="C42" s="80">
        <f t="shared" si="65"/>
        <v>63</v>
      </c>
      <c r="D42" s="21">
        <f t="shared" si="3"/>
        <v>9.6455165659805164E-2</v>
      </c>
      <c r="E42" s="31">
        <f t="shared" si="4"/>
        <v>-2.0140737322163869</v>
      </c>
      <c r="F42" s="31">
        <f t="shared" si="5"/>
        <v>-2.214073732216387</v>
      </c>
      <c r="H42" s="80">
        <f t="shared" si="66"/>
        <v>63</v>
      </c>
      <c r="I42" s="21">
        <f t="shared" si="6"/>
        <v>33.250301319505944</v>
      </c>
      <c r="J42" s="31">
        <f t="shared" si="7"/>
        <v>-2.0140737322163869</v>
      </c>
      <c r="K42" s="31">
        <f t="shared" si="8"/>
        <v>-2.214073732216387</v>
      </c>
      <c r="N42" s="80">
        <f t="shared" si="67"/>
        <v>63</v>
      </c>
      <c r="O42" s="40">
        <f t="shared" si="9"/>
        <v>9.6455165659805164E-2</v>
      </c>
      <c r="P42" s="74">
        <f t="shared" si="10"/>
        <v>9.6455165659805164E-2</v>
      </c>
      <c r="Q42" s="18">
        <f t="shared" si="11"/>
        <v>97.630692270411629</v>
      </c>
      <c r="R42" s="74">
        <f t="shared" si="12"/>
        <v>9.6455165659805164E-2</v>
      </c>
      <c r="S42" s="15">
        <f t="shared" si="13"/>
        <v>97.630692270411615</v>
      </c>
      <c r="T42" s="13">
        <f t="shared" si="14"/>
        <v>63</v>
      </c>
      <c r="U42" s="13">
        <f t="shared" si="15"/>
        <v>2.6062808637491996</v>
      </c>
      <c r="W42" s="80">
        <f t="shared" si="68"/>
        <v>63</v>
      </c>
      <c r="X42" s="43">
        <f t="shared" si="16"/>
        <v>0</v>
      </c>
      <c r="Y42" s="59">
        <f t="shared" si="17"/>
        <v>0</v>
      </c>
      <c r="Z42" s="19">
        <f t="shared" si="18"/>
        <v>0</v>
      </c>
      <c r="AA42" s="59">
        <f t="shared" si="0"/>
        <v>0</v>
      </c>
      <c r="AB42" s="16">
        <f t="shared" si="19"/>
        <v>-97.53423710475181</v>
      </c>
      <c r="AC42" s="13">
        <f t="shared" si="20"/>
        <v>63</v>
      </c>
      <c r="AD42" s="13">
        <f t="shared" si="69"/>
        <v>-2.0140737322163864</v>
      </c>
      <c r="AE42" s="13">
        <f t="shared" si="70"/>
        <v>2.6062808637491996</v>
      </c>
      <c r="AG42" s="80">
        <f t="shared" si="71"/>
        <v>63</v>
      </c>
      <c r="AH42" s="24">
        <f t="shared" si="21"/>
        <v>0</v>
      </c>
      <c r="AI42" s="74">
        <f t="shared" si="22"/>
        <v>33.250301319505944</v>
      </c>
      <c r="AJ42" s="18">
        <f t="shared" si="23"/>
        <v>33.250301319505944</v>
      </c>
      <c r="AK42" s="58">
        <f t="shared" si="24"/>
        <v>0</v>
      </c>
      <c r="AL42" s="15">
        <f t="shared" si="25"/>
        <v>0</v>
      </c>
      <c r="AM42" s="13">
        <f t="shared" si="26"/>
        <v>63</v>
      </c>
      <c r="AN42" s="13">
        <f t="shared" si="27"/>
        <v>2.6062808637491996</v>
      </c>
      <c r="AO42" s="13">
        <f t="shared" si="28"/>
        <v>-2.0140737322163864</v>
      </c>
      <c r="AP42" s="13">
        <f t="shared" si="29"/>
        <v>2.6062808637491996</v>
      </c>
      <c r="AR42" s="80">
        <f t="shared" si="72"/>
        <v>63</v>
      </c>
      <c r="AS42" s="25">
        <f t="shared" si="30"/>
        <v>0</v>
      </c>
      <c r="AT42" s="60">
        <f t="shared" si="31"/>
        <v>0</v>
      </c>
      <c r="AU42" s="19">
        <f t="shared" si="32"/>
        <v>0</v>
      </c>
      <c r="AV42" s="60">
        <f t="shared" si="33"/>
        <v>0</v>
      </c>
      <c r="AW42" s="16">
        <f t="shared" si="34"/>
        <v>0</v>
      </c>
      <c r="AY42" s="80">
        <f t="shared" si="73"/>
        <v>63</v>
      </c>
      <c r="AZ42" s="40">
        <f t="shared" si="35"/>
        <v>9.645516565980472E-2</v>
      </c>
      <c r="BA42" s="57">
        <f t="shared" si="36"/>
        <v>9.6455165659805164E-2</v>
      </c>
      <c r="BB42" s="18">
        <f t="shared" si="37"/>
        <v>9.6455165659805164E-2</v>
      </c>
      <c r="BC42" s="76">
        <f t="shared" si="38"/>
        <v>9.645516565980472E-2</v>
      </c>
      <c r="BD42" s="18">
        <f t="shared" si="39"/>
        <v>9.645516565980472E-2</v>
      </c>
      <c r="BE42" s="13">
        <f t="shared" si="40"/>
        <v>63</v>
      </c>
      <c r="BF42" s="13">
        <f t="shared" si="41"/>
        <v>2.6062808637491996</v>
      </c>
      <c r="BG42" s="13">
        <f t="shared" si="42"/>
        <v>-2.0140737322163864</v>
      </c>
      <c r="BH42" s="13">
        <f t="shared" si="43"/>
        <v>2.6062808637491996</v>
      </c>
      <c r="BJ42" s="80">
        <f t="shared" si="74"/>
        <v>63</v>
      </c>
      <c r="BK42" s="43">
        <f t="shared" si="44"/>
        <v>4.4408920985006262E-16</v>
      </c>
      <c r="BL42" s="59">
        <f t="shared" si="45"/>
        <v>0</v>
      </c>
      <c r="BM42" s="19">
        <f t="shared" si="46"/>
        <v>0</v>
      </c>
      <c r="BN42" s="59">
        <f t="shared" si="47"/>
        <v>4.4408920985006262E-16</v>
      </c>
      <c r="BO42" s="19">
        <f t="shared" si="48"/>
        <v>4.4408920985006262E-16</v>
      </c>
      <c r="BP42" s="13">
        <f t="shared" si="49"/>
        <v>63</v>
      </c>
      <c r="BQ42" s="13">
        <f t="shared" si="50"/>
        <v>-2.0140737322163864</v>
      </c>
      <c r="BR42" s="13">
        <f t="shared" si="51"/>
        <v>2.6062808637491996</v>
      </c>
      <c r="BT42" s="80">
        <f t="shared" si="75"/>
        <v>63</v>
      </c>
      <c r="BU42" s="40">
        <f t="shared" si="52"/>
        <v>7.5395370758634339E-2</v>
      </c>
      <c r="BV42" s="76">
        <f t="shared" si="53"/>
        <v>7.5395370758634783E-2</v>
      </c>
      <c r="BW42" s="18">
        <f t="shared" si="54"/>
        <v>7.5395370758634783E-2</v>
      </c>
      <c r="BX42" s="76">
        <f t="shared" si="55"/>
        <v>7.5395370758634339E-2</v>
      </c>
      <c r="BY42" s="18">
        <f t="shared" si="56"/>
        <v>7.5395370758634339E-2</v>
      </c>
      <c r="BZ42" s="13">
        <f t="shared" si="57"/>
        <v>63</v>
      </c>
      <c r="CA42" s="13">
        <f t="shared" si="1"/>
        <v>2.6062808637491996</v>
      </c>
      <c r="CC42" s="80">
        <f t="shared" si="76"/>
        <v>63</v>
      </c>
      <c r="CD42" s="25">
        <f t="shared" si="58"/>
        <v>33.174905948747309</v>
      </c>
      <c r="CE42" s="60">
        <f t="shared" si="59"/>
        <v>33.174905948747309</v>
      </c>
      <c r="CF42" s="19">
        <f t="shared" si="60"/>
        <v>33.174905948747309</v>
      </c>
      <c r="CG42" s="60">
        <f t="shared" si="61"/>
        <v>33.174905948747309</v>
      </c>
      <c r="CH42" s="19">
        <f t="shared" si="62"/>
        <v>33.174905948747309</v>
      </c>
      <c r="CI42" s="13">
        <f t="shared" si="63"/>
        <v>63</v>
      </c>
      <c r="CJ42" s="13">
        <f t="shared" si="64"/>
        <v>-2.0140737322163864</v>
      </c>
      <c r="CK42" s="13">
        <f t="shared" si="2"/>
        <v>2.6062808637491996</v>
      </c>
    </row>
    <row r="43" spans="2:89">
      <c r="C43" s="80">
        <f t="shared" si="65"/>
        <v>64</v>
      </c>
      <c r="D43" s="21">
        <f t="shared" si="3"/>
        <v>0.12064094157673333</v>
      </c>
      <c r="E43" s="31">
        <f t="shared" si="4"/>
        <v>-1.9353319473756907</v>
      </c>
      <c r="F43" s="31">
        <f t="shared" si="5"/>
        <v>-2.1353319473756907</v>
      </c>
      <c r="H43" s="80">
        <f t="shared" si="66"/>
        <v>64</v>
      </c>
      <c r="I43" s="21">
        <f t="shared" si="6"/>
        <v>32.27448709542287</v>
      </c>
      <c r="J43" s="31">
        <f t="shared" si="7"/>
        <v>-1.9353319473756907</v>
      </c>
      <c r="K43" s="31">
        <f t="shared" si="8"/>
        <v>-2.1353319473756907</v>
      </c>
      <c r="N43" s="80">
        <f t="shared" si="67"/>
        <v>64</v>
      </c>
      <c r="O43" s="40">
        <f t="shared" si="9"/>
        <v>0.12064094157673333</v>
      </c>
      <c r="P43" s="74">
        <f t="shared" si="10"/>
        <v>0.12064094157673333</v>
      </c>
      <c r="Q43" s="18">
        <f t="shared" si="11"/>
        <v>92.375331162513248</v>
      </c>
      <c r="R43" s="74">
        <f t="shared" si="12"/>
        <v>0.12064094157673333</v>
      </c>
      <c r="S43" s="15">
        <f t="shared" si="13"/>
        <v>92.375331162513248</v>
      </c>
      <c r="T43" s="13">
        <f t="shared" si="14"/>
        <v>64</v>
      </c>
      <c r="U43" s="13">
        <f t="shared" si="15"/>
        <v>2.5275390789085042</v>
      </c>
      <c r="W43" s="80">
        <f t="shared" si="68"/>
        <v>64</v>
      </c>
      <c r="X43" s="43">
        <f t="shared" si="16"/>
        <v>0</v>
      </c>
      <c r="Y43" s="59">
        <f t="shared" si="17"/>
        <v>0</v>
      </c>
      <c r="Z43" s="19">
        <f t="shared" si="18"/>
        <v>0</v>
      </c>
      <c r="AA43" s="59">
        <f t="shared" si="0"/>
        <v>0</v>
      </c>
      <c r="AB43" s="16">
        <f t="shared" si="19"/>
        <v>-92.25469022093651</v>
      </c>
      <c r="AC43" s="13">
        <f t="shared" si="20"/>
        <v>64</v>
      </c>
      <c r="AD43" s="13">
        <f t="shared" si="69"/>
        <v>-1.9353319473756905</v>
      </c>
      <c r="AE43" s="13">
        <f t="shared" si="70"/>
        <v>2.5275390789085042</v>
      </c>
      <c r="AG43" s="80">
        <f t="shared" si="71"/>
        <v>64</v>
      </c>
      <c r="AH43" s="24">
        <f t="shared" si="21"/>
        <v>0</v>
      </c>
      <c r="AI43" s="74">
        <f t="shared" si="22"/>
        <v>32.27448709542287</v>
      </c>
      <c r="AJ43" s="18">
        <f t="shared" si="23"/>
        <v>32.27448709542287</v>
      </c>
      <c r="AK43" s="58">
        <f t="shared" si="24"/>
        <v>0</v>
      </c>
      <c r="AL43" s="15">
        <f t="shared" si="25"/>
        <v>0</v>
      </c>
      <c r="AM43" s="13">
        <f t="shared" si="26"/>
        <v>64</v>
      </c>
      <c r="AN43" s="13">
        <f t="shared" si="27"/>
        <v>2.5275390789085042</v>
      </c>
      <c r="AO43" s="13">
        <f t="shared" si="28"/>
        <v>-1.9353319473756905</v>
      </c>
      <c r="AP43" s="13">
        <f t="shared" si="29"/>
        <v>2.5275390789085042</v>
      </c>
      <c r="AR43" s="80">
        <f t="shared" si="72"/>
        <v>64</v>
      </c>
      <c r="AS43" s="25">
        <f t="shared" si="30"/>
        <v>0</v>
      </c>
      <c r="AT43" s="60">
        <f t="shared" si="31"/>
        <v>0</v>
      </c>
      <c r="AU43" s="19">
        <f t="shared" si="32"/>
        <v>0</v>
      </c>
      <c r="AV43" s="60">
        <f t="shared" si="33"/>
        <v>0</v>
      </c>
      <c r="AW43" s="16">
        <f t="shared" si="34"/>
        <v>0</v>
      </c>
      <c r="AY43" s="80">
        <f t="shared" si="73"/>
        <v>64</v>
      </c>
      <c r="AZ43" s="40">
        <f t="shared" si="35"/>
        <v>0.12064094157673444</v>
      </c>
      <c r="BA43" s="57">
        <f t="shared" si="36"/>
        <v>0.12064094157673333</v>
      </c>
      <c r="BB43" s="18">
        <f t="shared" si="37"/>
        <v>0.12064094157673333</v>
      </c>
      <c r="BC43" s="76">
        <f t="shared" si="38"/>
        <v>0.12064094157673444</v>
      </c>
      <c r="BD43" s="18">
        <f t="shared" si="39"/>
        <v>0.12064094157673444</v>
      </c>
      <c r="BE43" s="13">
        <f t="shared" si="40"/>
        <v>64</v>
      </c>
      <c r="BF43" s="13">
        <f t="shared" si="41"/>
        <v>2.5275390789085042</v>
      </c>
      <c r="BG43" s="13">
        <f t="shared" si="42"/>
        <v>-1.9353319473756905</v>
      </c>
      <c r="BH43" s="13">
        <f t="shared" si="43"/>
        <v>2.5275390789085042</v>
      </c>
      <c r="BJ43" s="80">
        <f t="shared" si="74"/>
        <v>64</v>
      </c>
      <c r="BK43" s="43">
        <f t="shared" si="44"/>
        <v>0</v>
      </c>
      <c r="BL43" s="59">
        <f t="shared" si="45"/>
        <v>0</v>
      </c>
      <c r="BM43" s="19">
        <f t="shared" si="46"/>
        <v>0</v>
      </c>
      <c r="BN43" s="59">
        <f t="shared" si="47"/>
        <v>0</v>
      </c>
      <c r="BO43" s="19">
        <f t="shared" si="48"/>
        <v>-1.1102230246251565E-15</v>
      </c>
      <c r="BP43" s="13">
        <f t="shared" si="49"/>
        <v>64</v>
      </c>
      <c r="BQ43" s="13">
        <f t="shared" si="50"/>
        <v>-1.9353319473756905</v>
      </c>
      <c r="BR43" s="13">
        <f t="shared" si="51"/>
        <v>2.5275390789085042</v>
      </c>
      <c r="BT43" s="80">
        <f t="shared" si="75"/>
        <v>64</v>
      </c>
      <c r="BU43" s="40">
        <f t="shared" si="52"/>
        <v>9.3833495328449423E-2</v>
      </c>
      <c r="BV43" s="76">
        <f t="shared" si="53"/>
        <v>9.3833495328446759E-2</v>
      </c>
      <c r="BW43" s="18">
        <f t="shared" si="54"/>
        <v>9.3833495328446759E-2</v>
      </c>
      <c r="BX43" s="76">
        <f t="shared" si="55"/>
        <v>9.3833495328449423E-2</v>
      </c>
      <c r="BY43" s="18">
        <f t="shared" si="56"/>
        <v>9.3833495328449423E-2</v>
      </c>
      <c r="BZ43" s="13">
        <f t="shared" si="57"/>
        <v>64</v>
      </c>
      <c r="CA43" s="13">
        <f t="shared" si="1"/>
        <v>2.5275390789085042</v>
      </c>
      <c r="CC43" s="80">
        <f t="shared" si="76"/>
        <v>64</v>
      </c>
      <c r="CD43" s="25">
        <f t="shared" si="58"/>
        <v>32.180653600094423</v>
      </c>
      <c r="CE43" s="60">
        <f t="shared" si="59"/>
        <v>32.180653600094423</v>
      </c>
      <c r="CF43" s="19">
        <f t="shared" si="60"/>
        <v>32.180653600094423</v>
      </c>
      <c r="CG43" s="60">
        <f t="shared" si="61"/>
        <v>32.180653600094423</v>
      </c>
      <c r="CH43" s="19">
        <f t="shared" si="62"/>
        <v>32.180653600094423</v>
      </c>
      <c r="CI43" s="13">
        <f t="shared" si="63"/>
        <v>64</v>
      </c>
      <c r="CJ43" s="13">
        <f t="shared" si="64"/>
        <v>-1.9353319473756905</v>
      </c>
      <c r="CK43" s="13">
        <f t="shared" si="2"/>
        <v>2.5275390789085042</v>
      </c>
    </row>
    <row r="44" spans="2:89">
      <c r="C44" s="80">
        <f t="shared" si="65"/>
        <v>65</v>
      </c>
      <c r="D44" s="21">
        <f t="shared" si="3"/>
        <v>0.14962118339714081</v>
      </c>
      <c r="E44" s="31">
        <f t="shared" si="4"/>
        <v>-1.8578110146958644</v>
      </c>
      <c r="F44" s="31">
        <f t="shared" si="5"/>
        <v>-2.0578110146958646</v>
      </c>
      <c r="H44" s="80">
        <f t="shared" si="66"/>
        <v>65</v>
      </c>
      <c r="I44" s="21">
        <f t="shared" si="6"/>
        <v>31.303467337243283</v>
      </c>
      <c r="J44" s="31">
        <f t="shared" si="7"/>
        <v>-1.8578110146958644</v>
      </c>
      <c r="K44" s="31">
        <f t="shared" si="8"/>
        <v>-2.0578110146958646</v>
      </c>
      <c r="N44" s="80">
        <f t="shared" si="67"/>
        <v>65</v>
      </c>
      <c r="O44" s="40">
        <f t="shared" si="9"/>
        <v>0.14962118339714081</v>
      </c>
      <c r="P44" s="74">
        <f t="shared" si="10"/>
        <v>0.14962118339714081</v>
      </c>
      <c r="Q44" s="18">
        <f t="shared" si="11"/>
        <v>87.39580980302793</v>
      </c>
      <c r="R44" s="74">
        <f t="shared" si="12"/>
        <v>0.14962118339714081</v>
      </c>
      <c r="S44" s="15">
        <f t="shared" si="13"/>
        <v>87.395809803027944</v>
      </c>
      <c r="T44" s="13">
        <f t="shared" si="14"/>
        <v>65</v>
      </c>
      <c r="U44" s="13">
        <f t="shared" si="15"/>
        <v>2.4500181462286781</v>
      </c>
      <c r="W44" s="80">
        <f t="shared" si="68"/>
        <v>65</v>
      </c>
      <c r="X44" s="43">
        <f t="shared" si="16"/>
        <v>0</v>
      </c>
      <c r="Y44" s="59">
        <f t="shared" si="17"/>
        <v>0</v>
      </c>
      <c r="Z44" s="19">
        <f t="shared" si="18"/>
        <v>0</v>
      </c>
      <c r="AA44" s="59">
        <f t="shared" si="0"/>
        <v>0</v>
      </c>
      <c r="AB44" s="16">
        <f t="shared" si="19"/>
        <v>-87.2461886196308</v>
      </c>
      <c r="AC44" s="13">
        <f t="shared" si="20"/>
        <v>65</v>
      </c>
      <c r="AD44" s="13">
        <f t="shared" si="69"/>
        <v>-1.8578110146958644</v>
      </c>
      <c r="AE44" s="13">
        <f t="shared" si="70"/>
        <v>2.4500181462286781</v>
      </c>
      <c r="AG44" s="80">
        <f t="shared" si="71"/>
        <v>65</v>
      </c>
      <c r="AH44" s="24">
        <f t="shared" si="21"/>
        <v>0</v>
      </c>
      <c r="AI44" s="74">
        <f t="shared" si="22"/>
        <v>31.303467337243283</v>
      </c>
      <c r="AJ44" s="18">
        <f t="shared" si="23"/>
        <v>31.303467337243283</v>
      </c>
      <c r="AK44" s="58">
        <f t="shared" si="24"/>
        <v>0</v>
      </c>
      <c r="AL44" s="15">
        <f t="shared" si="25"/>
        <v>0</v>
      </c>
      <c r="AM44" s="13">
        <f t="shared" si="26"/>
        <v>65</v>
      </c>
      <c r="AN44" s="13">
        <f t="shared" si="27"/>
        <v>2.4500181462286781</v>
      </c>
      <c r="AO44" s="13">
        <f t="shared" si="28"/>
        <v>-1.8578110146958644</v>
      </c>
      <c r="AP44" s="13">
        <f t="shared" si="29"/>
        <v>2.4500181462286781</v>
      </c>
      <c r="AR44" s="80">
        <f t="shared" si="72"/>
        <v>65</v>
      </c>
      <c r="AS44" s="25">
        <f t="shared" si="30"/>
        <v>0</v>
      </c>
      <c r="AT44" s="60">
        <f t="shared" si="31"/>
        <v>0</v>
      </c>
      <c r="AU44" s="19">
        <f t="shared" si="32"/>
        <v>0</v>
      </c>
      <c r="AV44" s="60">
        <f t="shared" si="33"/>
        <v>0</v>
      </c>
      <c r="AW44" s="16">
        <f t="shared" si="34"/>
        <v>0</v>
      </c>
      <c r="AY44" s="80">
        <f t="shared" si="73"/>
        <v>65</v>
      </c>
      <c r="AZ44" s="40">
        <f t="shared" si="35"/>
        <v>0.14962118339714081</v>
      </c>
      <c r="BA44" s="57">
        <f t="shared" si="36"/>
        <v>0.14962118339714081</v>
      </c>
      <c r="BB44" s="18">
        <f t="shared" si="37"/>
        <v>0.14962118339714081</v>
      </c>
      <c r="BC44" s="76">
        <f t="shared" si="38"/>
        <v>0.14962118339714081</v>
      </c>
      <c r="BD44" s="18">
        <f t="shared" si="39"/>
        <v>0.14962118339714081</v>
      </c>
      <c r="BE44" s="13">
        <f t="shared" si="40"/>
        <v>65</v>
      </c>
      <c r="BF44" s="13">
        <f t="shared" si="41"/>
        <v>2.4500181462286781</v>
      </c>
      <c r="BG44" s="13">
        <f t="shared" si="42"/>
        <v>-1.8578110146958644</v>
      </c>
      <c r="BH44" s="13">
        <f t="shared" si="43"/>
        <v>2.4500181462286781</v>
      </c>
      <c r="BJ44" s="80">
        <f t="shared" si="74"/>
        <v>65</v>
      </c>
      <c r="BK44" s="43">
        <f t="shared" si="44"/>
        <v>0</v>
      </c>
      <c r="BL44" s="59">
        <f t="shared" si="45"/>
        <v>0</v>
      </c>
      <c r="BM44" s="19">
        <f t="shared" si="46"/>
        <v>0</v>
      </c>
      <c r="BN44" s="59">
        <f t="shared" si="47"/>
        <v>0</v>
      </c>
      <c r="BO44" s="19">
        <f t="shared" si="48"/>
        <v>0</v>
      </c>
      <c r="BP44" s="13">
        <f t="shared" si="49"/>
        <v>65</v>
      </c>
      <c r="BQ44" s="13">
        <f t="shared" si="50"/>
        <v>-1.8578110146958644</v>
      </c>
      <c r="BR44" s="13">
        <f t="shared" si="51"/>
        <v>2.4500181462286781</v>
      </c>
      <c r="BT44" s="80">
        <f t="shared" si="75"/>
        <v>65</v>
      </c>
      <c r="BU44" s="40">
        <f t="shared" si="52"/>
        <v>0.1157879287928214</v>
      </c>
      <c r="BV44" s="76">
        <f t="shared" si="53"/>
        <v>0.11578792879281963</v>
      </c>
      <c r="BW44" s="18">
        <f t="shared" si="54"/>
        <v>0.11578792879281963</v>
      </c>
      <c r="BX44" s="76">
        <f t="shared" si="55"/>
        <v>0.1157879287928214</v>
      </c>
      <c r="BY44" s="18">
        <f t="shared" si="56"/>
        <v>0.1157879287928214</v>
      </c>
      <c r="BZ44" s="13">
        <f t="shared" si="57"/>
        <v>65</v>
      </c>
      <c r="CA44" s="13">
        <f t="shared" si="1"/>
        <v>2.4500181462286781</v>
      </c>
      <c r="CC44" s="80">
        <f t="shared" si="76"/>
        <v>65</v>
      </c>
      <c r="CD44" s="25">
        <f t="shared" si="58"/>
        <v>31.187679408450464</v>
      </c>
      <c r="CE44" s="60">
        <f t="shared" si="59"/>
        <v>31.187679408450464</v>
      </c>
      <c r="CF44" s="19">
        <f t="shared" si="60"/>
        <v>31.187679408450464</v>
      </c>
      <c r="CG44" s="60">
        <f t="shared" si="61"/>
        <v>31.187679408450464</v>
      </c>
      <c r="CH44" s="19">
        <f t="shared" si="62"/>
        <v>31.187679408450464</v>
      </c>
      <c r="CI44" s="13">
        <f t="shared" si="63"/>
        <v>65</v>
      </c>
      <c r="CJ44" s="13">
        <f t="shared" si="64"/>
        <v>-1.8578110146958644</v>
      </c>
      <c r="CK44" s="13">
        <f t="shared" si="2"/>
        <v>2.4500181462286781</v>
      </c>
    </row>
    <row r="45" spans="2:89">
      <c r="C45" s="80">
        <f t="shared" si="65"/>
        <v>66</v>
      </c>
      <c r="D45" s="21">
        <f t="shared" si="3"/>
        <v>0.18406899593291248</v>
      </c>
      <c r="E45" s="31">
        <f t="shared" si="4"/>
        <v>-1.7814736540419223</v>
      </c>
      <c r="F45" s="31">
        <f t="shared" si="5"/>
        <v>-1.9814736540419222</v>
      </c>
      <c r="H45" s="80">
        <f t="shared" si="66"/>
        <v>66</v>
      </c>
      <c r="I45" s="21">
        <f t="shared" si="6"/>
        <v>30.337915149779057</v>
      </c>
      <c r="J45" s="31">
        <f t="shared" si="7"/>
        <v>-1.7814736540419223</v>
      </c>
      <c r="K45" s="31">
        <f t="shared" si="8"/>
        <v>-1.9814736540419222</v>
      </c>
      <c r="N45" s="80">
        <f t="shared" si="67"/>
        <v>66</v>
      </c>
      <c r="O45" s="40">
        <f t="shared" si="9"/>
        <v>0.18406899593291248</v>
      </c>
      <c r="P45" s="74">
        <f t="shared" si="10"/>
        <v>0.18406899593291248</v>
      </c>
      <c r="Q45" s="18">
        <f t="shared" si="11"/>
        <v>82.675363145639551</v>
      </c>
      <c r="R45" s="74">
        <f t="shared" si="12"/>
        <v>0.18406899593291248</v>
      </c>
      <c r="S45" s="15">
        <f t="shared" si="13"/>
        <v>82.675363145639565</v>
      </c>
      <c r="T45" s="13">
        <f t="shared" si="14"/>
        <v>66</v>
      </c>
      <c r="U45" s="13">
        <f t="shared" si="15"/>
        <v>2.3736807855747353</v>
      </c>
      <c r="W45" s="80">
        <f t="shared" si="68"/>
        <v>66</v>
      </c>
      <c r="X45" s="43">
        <f t="shared" si="16"/>
        <v>0</v>
      </c>
      <c r="Y45" s="59">
        <f t="shared" si="17"/>
        <v>0</v>
      </c>
      <c r="Z45" s="19">
        <f t="shared" si="18"/>
        <v>0</v>
      </c>
      <c r="AA45" s="59">
        <f t="shared" si="0"/>
        <v>0</v>
      </c>
      <c r="AB45" s="16">
        <f t="shared" si="19"/>
        <v>-82.491294149706647</v>
      </c>
      <c r="AC45" s="13">
        <f t="shared" si="20"/>
        <v>66</v>
      </c>
      <c r="AD45" s="13">
        <f t="shared" si="69"/>
        <v>-1.781473654041922</v>
      </c>
      <c r="AE45" s="13">
        <f t="shared" si="70"/>
        <v>2.3736807855747353</v>
      </c>
      <c r="AG45" s="80">
        <f t="shared" si="71"/>
        <v>66</v>
      </c>
      <c r="AH45" s="24">
        <f t="shared" si="21"/>
        <v>0</v>
      </c>
      <c r="AI45" s="74">
        <f t="shared" si="22"/>
        <v>30.337915149779057</v>
      </c>
      <c r="AJ45" s="18">
        <f t="shared" si="23"/>
        <v>30.337915149779057</v>
      </c>
      <c r="AK45" s="58">
        <f t="shared" si="24"/>
        <v>0</v>
      </c>
      <c r="AL45" s="15">
        <f t="shared" si="25"/>
        <v>0</v>
      </c>
      <c r="AM45" s="13">
        <f t="shared" si="26"/>
        <v>66</v>
      </c>
      <c r="AN45" s="13">
        <f t="shared" si="27"/>
        <v>2.3736807855747353</v>
      </c>
      <c r="AO45" s="13">
        <f t="shared" si="28"/>
        <v>-1.781473654041922</v>
      </c>
      <c r="AP45" s="13">
        <f t="shared" si="29"/>
        <v>2.3736807855747353</v>
      </c>
      <c r="AR45" s="80">
        <f t="shared" si="72"/>
        <v>66</v>
      </c>
      <c r="AS45" s="25">
        <f t="shared" si="30"/>
        <v>0</v>
      </c>
      <c r="AT45" s="60">
        <f t="shared" si="31"/>
        <v>0</v>
      </c>
      <c r="AU45" s="19">
        <f t="shared" si="32"/>
        <v>0</v>
      </c>
      <c r="AV45" s="60">
        <f t="shared" si="33"/>
        <v>0</v>
      </c>
      <c r="AW45" s="16">
        <f t="shared" si="34"/>
        <v>0</v>
      </c>
      <c r="AY45" s="80">
        <f t="shared" si="73"/>
        <v>66</v>
      </c>
      <c r="AZ45" s="40">
        <f t="shared" si="35"/>
        <v>0.18406899593291381</v>
      </c>
      <c r="BA45" s="57">
        <f t="shared" si="36"/>
        <v>0.18406899593291248</v>
      </c>
      <c r="BB45" s="18">
        <f t="shared" si="37"/>
        <v>0.18406899593291248</v>
      </c>
      <c r="BC45" s="76">
        <f t="shared" si="38"/>
        <v>0.18406899593291381</v>
      </c>
      <c r="BD45" s="18">
        <f t="shared" si="39"/>
        <v>0.18406899593291381</v>
      </c>
      <c r="BE45" s="13">
        <f t="shared" si="40"/>
        <v>66</v>
      </c>
      <c r="BF45" s="13">
        <f t="shared" si="41"/>
        <v>2.3736807855747353</v>
      </c>
      <c r="BG45" s="13">
        <f t="shared" si="42"/>
        <v>-1.781473654041922</v>
      </c>
      <c r="BH45" s="13">
        <f t="shared" si="43"/>
        <v>2.3736807855747353</v>
      </c>
      <c r="BJ45" s="80">
        <f t="shared" si="74"/>
        <v>66</v>
      </c>
      <c r="BK45" s="43">
        <f t="shared" si="44"/>
        <v>0</v>
      </c>
      <c r="BL45" s="59">
        <f t="shared" si="45"/>
        <v>0</v>
      </c>
      <c r="BM45" s="19">
        <f t="shared" si="46"/>
        <v>0</v>
      </c>
      <c r="BN45" s="59">
        <f t="shared" si="47"/>
        <v>0</v>
      </c>
      <c r="BO45" s="19">
        <f t="shared" si="48"/>
        <v>-1.3322676295501878E-15</v>
      </c>
      <c r="BP45" s="13">
        <f t="shared" si="49"/>
        <v>66</v>
      </c>
      <c r="BQ45" s="13">
        <f t="shared" si="50"/>
        <v>-1.781473654041922</v>
      </c>
      <c r="BR45" s="13">
        <f t="shared" si="51"/>
        <v>2.3736807855747353</v>
      </c>
      <c r="BT45" s="80">
        <f t="shared" si="75"/>
        <v>66</v>
      </c>
      <c r="BU45" s="40">
        <f t="shared" si="52"/>
        <v>0.14171648631498845</v>
      </c>
      <c r="BV45" s="76">
        <f t="shared" si="53"/>
        <v>0.14171648631499068</v>
      </c>
      <c r="BW45" s="18">
        <f t="shared" si="54"/>
        <v>0.14171648631499068</v>
      </c>
      <c r="BX45" s="76">
        <f t="shared" si="55"/>
        <v>0.14171648631498845</v>
      </c>
      <c r="BY45" s="18">
        <f t="shared" si="56"/>
        <v>0.14171648631498845</v>
      </c>
      <c r="BZ45" s="13">
        <f t="shared" si="57"/>
        <v>66</v>
      </c>
      <c r="CA45" s="13">
        <f t="shared" si="1"/>
        <v>2.3736807855747353</v>
      </c>
      <c r="CC45" s="80">
        <f t="shared" si="76"/>
        <v>66</v>
      </c>
      <c r="CD45" s="25">
        <f t="shared" si="58"/>
        <v>30.19619866346407</v>
      </c>
      <c r="CE45" s="60">
        <f t="shared" si="59"/>
        <v>30.196198663464067</v>
      </c>
      <c r="CF45" s="19">
        <f t="shared" si="60"/>
        <v>30.196198663464067</v>
      </c>
      <c r="CG45" s="60">
        <f t="shared" si="61"/>
        <v>30.19619866346407</v>
      </c>
      <c r="CH45" s="19">
        <f t="shared" si="62"/>
        <v>30.19619866346407</v>
      </c>
      <c r="CI45" s="13">
        <f t="shared" si="63"/>
        <v>66</v>
      </c>
      <c r="CJ45" s="13">
        <f t="shared" si="64"/>
        <v>-1.781473654041922</v>
      </c>
      <c r="CK45" s="13">
        <f t="shared" si="2"/>
        <v>2.3736807855747353</v>
      </c>
    </row>
    <row r="46" spans="2:89">
      <c r="C46" s="80">
        <f t="shared" si="65"/>
        <v>67</v>
      </c>
      <c r="D46" s="21">
        <f t="shared" si="3"/>
        <v>0.22470313720134438</v>
      </c>
      <c r="E46" s="31">
        <f t="shared" si="4"/>
        <v>-1.7062842672192196</v>
      </c>
      <c r="F46" s="31">
        <f t="shared" si="5"/>
        <v>-1.9062842672192195</v>
      </c>
      <c r="H46" s="80">
        <f t="shared" si="66"/>
        <v>67</v>
      </c>
      <c r="I46" s="21">
        <f t="shared" si="6"/>
        <v>29.378549291047491</v>
      </c>
      <c r="J46" s="31">
        <f t="shared" si="7"/>
        <v>-1.7062842672192196</v>
      </c>
      <c r="K46" s="31">
        <f t="shared" si="8"/>
        <v>-1.9062842672192195</v>
      </c>
      <c r="N46" s="80">
        <f t="shared" si="67"/>
        <v>67</v>
      </c>
      <c r="O46" s="40">
        <f t="shared" si="9"/>
        <v>0.22470313720134438</v>
      </c>
      <c r="P46" s="74">
        <f t="shared" si="10"/>
        <v>0.22470313720134438</v>
      </c>
      <c r="Q46" s="18">
        <f t="shared" si="11"/>
        <v>78.19855885589098</v>
      </c>
      <c r="R46" s="74">
        <f t="shared" si="12"/>
        <v>0.22470313720134438</v>
      </c>
      <c r="S46" s="15">
        <f t="shared" si="13"/>
        <v>78.19855885589098</v>
      </c>
      <c r="T46" s="13">
        <f t="shared" si="14"/>
        <v>67</v>
      </c>
      <c r="U46" s="13">
        <f t="shared" si="15"/>
        <v>2.2984913987520335</v>
      </c>
      <c r="W46" s="80">
        <f t="shared" si="68"/>
        <v>67</v>
      </c>
      <c r="X46" s="43">
        <f t="shared" si="16"/>
        <v>0</v>
      </c>
      <c r="Y46" s="59">
        <f t="shared" si="17"/>
        <v>0</v>
      </c>
      <c r="Z46" s="19">
        <f t="shared" si="18"/>
        <v>0</v>
      </c>
      <c r="AA46" s="59">
        <f t="shared" si="0"/>
        <v>0</v>
      </c>
      <c r="AB46" s="16">
        <f t="shared" si="19"/>
        <v>-77.973855718689634</v>
      </c>
      <c r="AC46" s="13">
        <f t="shared" si="20"/>
        <v>67</v>
      </c>
      <c r="AD46" s="13">
        <f t="shared" si="69"/>
        <v>-1.7062842672192193</v>
      </c>
      <c r="AE46" s="13">
        <f t="shared" si="70"/>
        <v>2.2984913987520335</v>
      </c>
      <c r="AG46" s="80">
        <f t="shared" si="71"/>
        <v>67</v>
      </c>
      <c r="AH46" s="24">
        <f t="shared" si="21"/>
        <v>0</v>
      </c>
      <c r="AI46" s="74">
        <f t="shared" si="22"/>
        <v>29.378549291047491</v>
      </c>
      <c r="AJ46" s="18">
        <f t="shared" si="23"/>
        <v>29.378549291047491</v>
      </c>
      <c r="AK46" s="58">
        <f t="shared" si="24"/>
        <v>0</v>
      </c>
      <c r="AL46" s="15">
        <f t="shared" si="25"/>
        <v>0</v>
      </c>
      <c r="AM46" s="13">
        <f t="shared" si="26"/>
        <v>67</v>
      </c>
      <c r="AN46" s="13">
        <f t="shared" si="27"/>
        <v>2.2984913987520335</v>
      </c>
      <c r="AO46" s="13">
        <f t="shared" si="28"/>
        <v>-1.7062842672192193</v>
      </c>
      <c r="AP46" s="13">
        <f t="shared" si="29"/>
        <v>2.2984913987520335</v>
      </c>
      <c r="AR46" s="80">
        <f t="shared" si="72"/>
        <v>67</v>
      </c>
      <c r="AS46" s="25">
        <f t="shared" si="30"/>
        <v>0</v>
      </c>
      <c r="AT46" s="60">
        <f t="shared" si="31"/>
        <v>0</v>
      </c>
      <c r="AU46" s="19">
        <f t="shared" si="32"/>
        <v>0</v>
      </c>
      <c r="AV46" s="60">
        <f t="shared" si="33"/>
        <v>0</v>
      </c>
      <c r="AW46" s="16">
        <f t="shared" si="34"/>
        <v>0</v>
      </c>
      <c r="AY46" s="80">
        <f t="shared" si="73"/>
        <v>67</v>
      </c>
      <c r="AZ46" s="40">
        <f t="shared" si="35"/>
        <v>0.22470313720134483</v>
      </c>
      <c r="BA46" s="57">
        <f t="shared" si="36"/>
        <v>0.22470313720134438</v>
      </c>
      <c r="BB46" s="18">
        <f t="shared" si="37"/>
        <v>0.22470313720134438</v>
      </c>
      <c r="BC46" s="76">
        <f t="shared" si="38"/>
        <v>0.22470313720134483</v>
      </c>
      <c r="BD46" s="18">
        <f t="shared" si="39"/>
        <v>0.22470313720134483</v>
      </c>
      <c r="BE46" s="13">
        <f t="shared" si="40"/>
        <v>67</v>
      </c>
      <c r="BF46" s="13">
        <f t="shared" si="41"/>
        <v>2.2984913987520335</v>
      </c>
      <c r="BG46" s="13">
        <f t="shared" si="42"/>
        <v>-1.7062842672192193</v>
      </c>
      <c r="BH46" s="13">
        <f t="shared" si="43"/>
        <v>2.2984913987520335</v>
      </c>
      <c r="BJ46" s="80">
        <f t="shared" si="74"/>
        <v>67</v>
      </c>
      <c r="BK46" s="43">
        <f t="shared" si="44"/>
        <v>0</v>
      </c>
      <c r="BL46" s="59">
        <f t="shared" si="45"/>
        <v>0</v>
      </c>
      <c r="BM46" s="19">
        <f t="shared" si="46"/>
        <v>0</v>
      </c>
      <c r="BN46" s="59">
        <f t="shared" si="47"/>
        <v>0</v>
      </c>
      <c r="BO46" s="19">
        <f t="shared" si="48"/>
        <v>-4.4408920985006262E-16</v>
      </c>
      <c r="BP46" s="13">
        <f t="shared" si="49"/>
        <v>67</v>
      </c>
      <c r="BQ46" s="13">
        <f t="shared" si="50"/>
        <v>-1.7062842672192193</v>
      </c>
      <c r="BR46" s="13">
        <f t="shared" si="51"/>
        <v>2.2984913987520335</v>
      </c>
      <c r="BT46" s="80">
        <f t="shared" si="75"/>
        <v>67</v>
      </c>
      <c r="BU46" s="40">
        <f t="shared" si="52"/>
        <v>0.17209981176445321</v>
      </c>
      <c r="BV46" s="76">
        <f t="shared" si="53"/>
        <v>0.17209981176445055</v>
      </c>
      <c r="BW46" s="18">
        <f t="shared" si="54"/>
        <v>0.17209981176445055</v>
      </c>
      <c r="BX46" s="76">
        <f t="shared" si="55"/>
        <v>0.17209981176445321</v>
      </c>
      <c r="BY46" s="18">
        <f t="shared" si="56"/>
        <v>0.17209981176445321</v>
      </c>
      <c r="BZ46" s="13">
        <f t="shared" si="57"/>
        <v>67</v>
      </c>
      <c r="CA46" s="13">
        <f t="shared" si="1"/>
        <v>2.2984913987520335</v>
      </c>
      <c r="CC46" s="80">
        <f t="shared" si="76"/>
        <v>67</v>
      </c>
      <c r="CD46" s="25">
        <f t="shared" si="58"/>
        <v>29.206449479283037</v>
      </c>
      <c r="CE46" s="60">
        <f t="shared" si="59"/>
        <v>29.206449479283041</v>
      </c>
      <c r="CF46" s="19">
        <f t="shared" si="60"/>
        <v>29.206449479283041</v>
      </c>
      <c r="CG46" s="60">
        <f t="shared" si="61"/>
        <v>29.206449479283037</v>
      </c>
      <c r="CH46" s="19">
        <f t="shared" si="62"/>
        <v>29.206449479283037</v>
      </c>
      <c r="CI46" s="13">
        <f t="shared" si="63"/>
        <v>67</v>
      </c>
      <c r="CJ46" s="13">
        <f t="shared" si="64"/>
        <v>-1.7062842672192193</v>
      </c>
      <c r="CK46" s="13">
        <f t="shared" si="2"/>
        <v>2.2984913987520335</v>
      </c>
    </row>
    <row r="47" spans="2:89">
      <c r="C47" s="80">
        <f t="shared" si="65"/>
        <v>68</v>
      </c>
      <c r="D47" s="21">
        <f t="shared" si="3"/>
        <v>0.27228426310494269</v>
      </c>
      <c r="E47" s="31">
        <f t="shared" si="4"/>
        <v>-1.6322088382935165</v>
      </c>
      <c r="F47" s="31">
        <f t="shared" si="5"/>
        <v>-1.8322088382935164</v>
      </c>
      <c r="H47" s="80">
        <f t="shared" si="66"/>
        <v>68</v>
      </c>
      <c r="I47" s="21">
        <f t="shared" si="6"/>
        <v>28.426130416951082</v>
      </c>
      <c r="J47" s="31">
        <f t="shared" si="7"/>
        <v>-1.6322088382935165</v>
      </c>
      <c r="K47" s="31">
        <f t="shared" si="8"/>
        <v>-1.8322088382935164</v>
      </c>
      <c r="N47" s="80">
        <f t="shared" si="67"/>
        <v>68</v>
      </c>
      <c r="O47" s="40">
        <f t="shared" si="9"/>
        <v>0.27228426310494269</v>
      </c>
      <c r="P47" s="74">
        <f t="shared" si="10"/>
        <v>0.27228426310494269</v>
      </c>
      <c r="Q47" s="18">
        <f t="shared" si="11"/>
        <v>73.951176676937877</v>
      </c>
      <c r="R47" s="74">
        <f t="shared" si="12"/>
        <v>0.27228426310494269</v>
      </c>
      <c r="S47" s="15">
        <f t="shared" si="13"/>
        <v>73.951176676937862</v>
      </c>
      <c r="T47" s="13">
        <f t="shared" si="14"/>
        <v>68</v>
      </c>
      <c r="U47" s="13">
        <f t="shared" si="15"/>
        <v>2.2244159698263299</v>
      </c>
      <c r="W47" s="80">
        <f t="shared" si="68"/>
        <v>68</v>
      </c>
      <c r="X47" s="43">
        <f t="shared" si="16"/>
        <v>0</v>
      </c>
      <c r="Y47" s="59">
        <f t="shared" si="17"/>
        <v>0</v>
      </c>
      <c r="Z47" s="19">
        <f t="shared" si="18"/>
        <v>0</v>
      </c>
      <c r="AA47" s="59">
        <f t="shared" si="0"/>
        <v>0</v>
      </c>
      <c r="AB47" s="16">
        <f t="shared" si="19"/>
        <v>-73.678892413832926</v>
      </c>
      <c r="AC47" s="13">
        <f t="shared" si="20"/>
        <v>68</v>
      </c>
      <c r="AD47" s="13">
        <f t="shared" si="69"/>
        <v>-1.6322088382935165</v>
      </c>
      <c r="AE47" s="13">
        <f t="shared" si="70"/>
        <v>2.2244159698263299</v>
      </c>
      <c r="AG47" s="80">
        <f t="shared" si="71"/>
        <v>68</v>
      </c>
      <c r="AH47" s="24">
        <f t="shared" si="21"/>
        <v>0</v>
      </c>
      <c r="AI47" s="74">
        <f t="shared" si="22"/>
        <v>28.426130416951082</v>
      </c>
      <c r="AJ47" s="18">
        <f t="shared" si="23"/>
        <v>28.426130416951082</v>
      </c>
      <c r="AK47" s="58">
        <f t="shared" si="24"/>
        <v>0</v>
      </c>
      <c r="AL47" s="15">
        <f t="shared" si="25"/>
        <v>0</v>
      </c>
      <c r="AM47" s="13">
        <f t="shared" si="26"/>
        <v>68</v>
      </c>
      <c r="AN47" s="13">
        <f t="shared" si="27"/>
        <v>2.2244159698263299</v>
      </c>
      <c r="AO47" s="13">
        <f t="shared" si="28"/>
        <v>-1.6322088382935165</v>
      </c>
      <c r="AP47" s="13">
        <f t="shared" si="29"/>
        <v>2.2244159698263299</v>
      </c>
      <c r="AR47" s="80">
        <f t="shared" si="72"/>
        <v>68</v>
      </c>
      <c r="AS47" s="25">
        <f t="shared" si="30"/>
        <v>0</v>
      </c>
      <c r="AT47" s="60">
        <f t="shared" si="31"/>
        <v>0</v>
      </c>
      <c r="AU47" s="19">
        <f t="shared" si="32"/>
        <v>0</v>
      </c>
      <c r="AV47" s="60">
        <f t="shared" si="33"/>
        <v>0</v>
      </c>
      <c r="AW47" s="16">
        <f t="shared" si="34"/>
        <v>0</v>
      </c>
      <c r="AY47" s="80">
        <f t="shared" si="73"/>
        <v>68</v>
      </c>
      <c r="AZ47" s="40">
        <f t="shared" si="35"/>
        <v>0.27228426310494269</v>
      </c>
      <c r="BA47" s="57">
        <f t="shared" si="36"/>
        <v>0.27228426310494269</v>
      </c>
      <c r="BB47" s="18">
        <f t="shared" si="37"/>
        <v>0.27228426310494269</v>
      </c>
      <c r="BC47" s="76">
        <f t="shared" si="38"/>
        <v>0.27228426310494269</v>
      </c>
      <c r="BD47" s="18">
        <f t="shared" si="39"/>
        <v>0.27228426310494269</v>
      </c>
      <c r="BE47" s="13">
        <f t="shared" si="40"/>
        <v>68</v>
      </c>
      <c r="BF47" s="13">
        <f t="shared" si="41"/>
        <v>2.2244159698263299</v>
      </c>
      <c r="BG47" s="13">
        <f t="shared" si="42"/>
        <v>-1.6322088382935165</v>
      </c>
      <c r="BH47" s="13">
        <f t="shared" si="43"/>
        <v>2.2244159698263299</v>
      </c>
      <c r="BJ47" s="80">
        <f t="shared" si="74"/>
        <v>68</v>
      </c>
      <c r="BK47" s="43">
        <f t="shared" si="44"/>
        <v>0</v>
      </c>
      <c r="BL47" s="59">
        <f t="shared" si="45"/>
        <v>0</v>
      </c>
      <c r="BM47" s="19">
        <f t="shared" si="46"/>
        <v>0</v>
      </c>
      <c r="BN47" s="59">
        <f t="shared" si="47"/>
        <v>0</v>
      </c>
      <c r="BO47" s="19">
        <f t="shared" si="48"/>
        <v>0</v>
      </c>
      <c r="BP47" s="13">
        <f t="shared" si="49"/>
        <v>68</v>
      </c>
      <c r="BQ47" s="13">
        <f t="shared" si="50"/>
        <v>-1.6322088382935165</v>
      </c>
      <c r="BR47" s="13">
        <f t="shared" si="51"/>
        <v>2.2244159698263299</v>
      </c>
      <c r="BT47" s="80">
        <f t="shared" si="75"/>
        <v>68</v>
      </c>
      <c r="BU47" s="40">
        <f t="shared" si="52"/>
        <v>0.20743728628653724</v>
      </c>
      <c r="BV47" s="76">
        <f t="shared" si="53"/>
        <v>0.20743728628653813</v>
      </c>
      <c r="BW47" s="18">
        <f t="shared" si="54"/>
        <v>0.20743728628653813</v>
      </c>
      <c r="BX47" s="76">
        <f t="shared" si="55"/>
        <v>0.20743728628653724</v>
      </c>
      <c r="BY47" s="18">
        <f t="shared" si="56"/>
        <v>0.20743728628653724</v>
      </c>
      <c r="BZ47" s="13">
        <f t="shared" si="57"/>
        <v>68</v>
      </c>
      <c r="CA47" s="13">
        <f t="shared" si="1"/>
        <v>2.2244159698263299</v>
      </c>
      <c r="CC47" s="80">
        <f t="shared" si="76"/>
        <v>68</v>
      </c>
      <c r="CD47" s="25">
        <f t="shared" si="58"/>
        <v>28.218693130664544</v>
      </c>
      <c r="CE47" s="60">
        <f t="shared" si="59"/>
        <v>28.218693130664544</v>
      </c>
      <c r="CF47" s="19">
        <f t="shared" si="60"/>
        <v>28.218693130664544</v>
      </c>
      <c r="CG47" s="60">
        <f t="shared" si="61"/>
        <v>28.218693130664544</v>
      </c>
      <c r="CH47" s="19">
        <f t="shared" si="62"/>
        <v>28.218693130664544</v>
      </c>
      <c r="CI47" s="13">
        <f t="shared" si="63"/>
        <v>68</v>
      </c>
      <c r="CJ47" s="13">
        <f t="shared" si="64"/>
        <v>-1.6322088382935165</v>
      </c>
      <c r="CK47" s="13">
        <f t="shared" si="2"/>
        <v>2.2244159698263299</v>
      </c>
    </row>
    <row r="48" spans="2:89">
      <c r="C48" s="80">
        <f t="shared" si="65"/>
        <v>69</v>
      </c>
      <c r="D48" s="21">
        <f t="shared" si="3"/>
        <v>0.32761031848728228</v>
      </c>
      <c r="E48" s="31">
        <f t="shared" si="4"/>
        <v>-1.5592148411877538</v>
      </c>
      <c r="F48" s="31">
        <f t="shared" si="5"/>
        <v>-1.7592148411877537</v>
      </c>
      <c r="H48" s="80">
        <f t="shared" si="66"/>
        <v>69</v>
      </c>
      <c r="I48" s="21">
        <f t="shared" si="6"/>
        <v>27.481456472333434</v>
      </c>
      <c r="J48" s="31">
        <f t="shared" si="7"/>
        <v>-1.5592148411877538</v>
      </c>
      <c r="K48" s="31">
        <f t="shared" si="8"/>
        <v>-1.7592148411877537</v>
      </c>
      <c r="N48" s="80">
        <f t="shared" si="67"/>
        <v>69</v>
      </c>
      <c r="O48" s="40">
        <f t="shared" si="9"/>
        <v>0.32761031848728228</v>
      </c>
      <c r="P48" s="74">
        <f t="shared" si="10"/>
        <v>0.32761031848728228</v>
      </c>
      <c r="Q48" s="18">
        <f t="shared" si="11"/>
        <v>69.920099070345287</v>
      </c>
      <c r="R48" s="74">
        <f t="shared" si="12"/>
        <v>0.32761031848728228</v>
      </c>
      <c r="S48" s="15">
        <f t="shared" si="13"/>
        <v>69.920099070345302</v>
      </c>
      <c r="T48" s="13">
        <f t="shared" si="14"/>
        <v>69</v>
      </c>
      <c r="U48" s="13">
        <f t="shared" si="15"/>
        <v>2.1514219727205663</v>
      </c>
      <c r="W48" s="80">
        <f t="shared" si="68"/>
        <v>69</v>
      </c>
      <c r="X48" s="43">
        <f t="shared" si="16"/>
        <v>0</v>
      </c>
      <c r="Y48" s="59">
        <f t="shared" si="17"/>
        <v>0</v>
      </c>
      <c r="Z48" s="19">
        <f t="shared" si="18"/>
        <v>0</v>
      </c>
      <c r="AA48" s="59">
        <f t="shared" si="0"/>
        <v>0</v>
      </c>
      <c r="AB48" s="16">
        <f t="shared" si="19"/>
        <v>-69.592488751858014</v>
      </c>
      <c r="AC48" s="13">
        <f t="shared" si="20"/>
        <v>69</v>
      </c>
      <c r="AD48" s="13">
        <f t="shared" si="69"/>
        <v>-1.5592148411877536</v>
      </c>
      <c r="AE48" s="13">
        <f t="shared" si="70"/>
        <v>2.1514219727205663</v>
      </c>
      <c r="AG48" s="80">
        <f t="shared" si="71"/>
        <v>69</v>
      </c>
      <c r="AH48" s="24">
        <f t="shared" si="21"/>
        <v>0</v>
      </c>
      <c r="AI48" s="74">
        <f t="shared" si="22"/>
        <v>27.481456472333434</v>
      </c>
      <c r="AJ48" s="18">
        <f t="shared" si="23"/>
        <v>27.481456472333434</v>
      </c>
      <c r="AK48" s="58">
        <f t="shared" si="24"/>
        <v>0</v>
      </c>
      <c r="AL48" s="15">
        <f t="shared" si="25"/>
        <v>0</v>
      </c>
      <c r="AM48" s="13">
        <f t="shared" si="26"/>
        <v>69</v>
      </c>
      <c r="AN48" s="13">
        <f t="shared" si="27"/>
        <v>2.1514219727205663</v>
      </c>
      <c r="AO48" s="13">
        <f t="shared" si="28"/>
        <v>-1.5592148411877536</v>
      </c>
      <c r="AP48" s="13">
        <f t="shared" si="29"/>
        <v>2.1514219727205663</v>
      </c>
      <c r="AR48" s="80">
        <f t="shared" si="72"/>
        <v>69</v>
      </c>
      <c r="AS48" s="25">
        <f t="shared" si="30"/>
        <v>0</v>
      </c>
      <c r="AT48" s="60">
        <f t="shared" si="31"/>
        <v>0</v>
      </c>
      <c r="AU48" s="19">
        <f t="shared" si="32"/>
        <v>0</v>
      </c>
      <c r="AV48" s="60">
        <f t="shared" si="33"/>
        <v>0</v>
      </c>
      <c r="AW48" s="16">
        <f t="shared" si="34"/>
        <v>0</v>
      </c>
      <c r="AY48" s="80">
        <f t="shared" si="73"/>
        <v>69</v>
      </c>
      <c r="AZ48" s="40">
        <f t="shared" si="35"/>
        <v>0.32761031848727917</v>
      </c>
      <c r="BA48" s="57">
        <f t="shared" si="36"/>
        <v>0.32761031848728228</v>
      </c>
      <c r="BB48" s="18">
        <f t="shared" si="37"/>
        <v>0.32761031848728228</v>
      </c>
      <c r="BC48" s="76">
        <f t="shared" si="38"/>
        <v>0.32761031848727917</v>
      </c>
      <c r="BD48" s="18">
        <f t="shared" si="39"/>
        <v>0.32761031848727917</v>
      </c>
      <c r="BE48" s="13">
        <f t="shared" si="40"/>
        <v>69</v>
      </c>
      <c r="BF48" s="13">
        <f t="shared" si="41"/>
        <v>2.1514219727205663</v>
      </c>
      <c r="BG48" s="13">
        <f t="shared" si="42"/>
        <v>-1.5592148411877536</v>
      </c>
      <c r="BH48" s="13">
        <f t="shared" si="43"/>
        <v>2.1514219727205663</v>
      </c>
      <c r="BJ48" s="80">
        <f t="shared" si="74"/>
        <v>69</v>
      </c>
      <c r="BK48" s="43">
        <f t="shared" si="44"/>
        <v>3.1086244689504383E-15</v>
      </c>
      <c r="BL48" s="59">
        <f t="shared" si="45"/>
        <v>0</v>
      </c>
      <c r="BM48" s="19">
        <f t="shared" si="46"/>
        <v>0</v>
      </c>
      <c r="BN48" s="59">
        <f t="shared" si="47"/>
        <v>3.1086244689504383E-15</v>
      </c>
      <c r="BO48" s="19">
        <f t="shared" si="48"/>
        <v>3.1086244689504383E-15</v>
      </c>
      <c r="BP48" s="13">
        <f t="shared" si="49"/>
        <v>69</v>
      </c>
      <c r="BQ48" s="13">
        <f t="shared" si="50"/>
        <v>-1.5592148411877536</v>
      </c>
      <c r="BR48" s="13">
        <f t="shared" si="51"/>
        <v>2.1514219727205663</v>
      </c>
      <c r="BT48" s="80">
        <f t="shared" si="75"/>
        <v>69</v>
      </c>
      <c r="BU48" s="40">
        <f t="shared" si="52"/>
        <v>0.24824235643383341</v>
      </c>
      <c r="BV48" s="76">
        <f t="shared" si="53"/>
        <v>0.24824235643383474</v>
      </c>
      <c r="BW48" s="18">
        <f t="shared" si="54"/>
        <v>0.24824235643383474</v>
      </c>
      <c r="BX48" s="76">
        <f t="shared" si="55"/>
        <v>0.24824235643383341</v>
      </c>
      <c r="BY48" s="18">
        <f t="shared" si="56"/>
        <v>0.24824235643383341</v>
      </c>
      <c r="BZ48" s="13">
        <f t="shared" si="57"/>
        <v>69</v>
      </c>
      <c r="CA48" s="13">
        <f t="shared" si="1"/>
        <v>2.1514219727205663</v>
      </c>
      <c r="CC48" s="80">
        <f t="shared" si="76"/>
        <v>69</v>
      </c>
      <c r="CD48" s="25">
        <f t="shared" si="58"/>
        <v>27.2332141158996</v>
      </c>
      <c r="CE48" s="60">
        <f t="shared" si="59"/>
        <v>27.2332141158996</v>
      </c>
      <c r="CF48" s="19">
        <f t="shared" si="60"/>
        <v>27.2332141158996</v>
      </c>
      <c r="CG48" s="60">
        <f t="shared" si="61"/>
        <v>27.2332141158996</v>
      </c>
      <c r="CH48" s="19">
        <f t="shared" si="62"/>
        <v>27.2332141158996</v>
      </c>
      <c r="CI48" s="13">
        <f t="shared" si="63"/>
        <v>69</v>
      </c>
      <c r="CJ48" s="13">
        <f t="shared" si="64"/>
        <v>-1.5592148411877536</v>
      </c>
      <c r="CK48" s="13">
        <f t="shared" si="2"/>
        <v>2.1514219727205663</v>
      </c>
    </row>
    <row r="49" spans="3:89">
      <c r="C49" s="80">
        <f t="shared" si="65"/>
        <v>70</v>
      </c>
      <c r="D49" s="21">
        <f t="shared" si="3"/>
        <v>0.39151114544069276</v>
      </c>
      <c r="E49" s="31">
        <f t="shared" si="4"/>
        <v>-1.4872711539272556</v>
      </c>
      <c r="F49" s="31">
        <f t="shared" si="5"/>
        <v>-1.6872711539272556</v>
      </c>
      <c r="H49" s="80">
        <f t="shared" si="66"/>
        <v>70</v>
      </c>
      <c r="I49" s="21">
        <f t="shared" si="6"/>
        <v>26.545357299286835</v>
      </c>
      <c r="J49" s="31">
        <f t="shared" si="7"/>
        <v>-1.4872711539272556</v>
      </c>
      <c r="K49" s="31">
        <f t="shared" si="8"/>
        <v>-1.6872711539272556</v>
      </c>
      <c r="N49" s="80">
        <f t="shared" si="67"/>
        <v>70</v>
      </c>
      <c r="O49" s="40">
        <f t="shared" si="9"/>
        <v>0.39151114544069276</v>
      </c>
      <c r="P49" s="74">
        <f t="shared" si="10"/>
        <v>0.39151114544069276</v>
      </c>
      <c r="Q49" s="18">
        <f t="shared" si="11"/>
        <v>66.093211861301938</v>
      </c>
      <c r="R49" s="74">
        <f t="shared" si="12"/>
        <v>0.39151114544069276</v>
      </c>
      <c r="S49" s="15">
        <f t="shared" si="13"/>
        <v>66.093211861301938</v>
      </c>
      <c r="T49" s="13">
        <f t="shared" si="14"/>
        <v>70</v>
      </c>
      <c r="U49" s="13">
        <f t="shared" si="15"/>
        <v>2.0794782854600684</v>
      </c>
      <c r="W49" s="80">
        <f t="shared" si="68"/>
        <v>70</v>
      </c>
      <c r="X49" s="43">
        <f t="shared" si="16"/>
        <v>0</v>
      </c>
      <c r="Y49" s="59">
        <f t="shared" si="17"/>
        <v>0</v>
      </c>
      <c r="Z49" s="19">
        <f t="shared" si="18"/>
        <v>0</v>
      </c>
      <c r="AA49" s="59">
        <f t="shared" si="0"/>
        <v>0</v>
      </c>
      <c r="AB49" s="16">
        <f t="shared" si="19"/>
        <v>-65.70170071586125</v>
      </c>
      <c r="AC49" s="13">
        <f t="shared" si="20"/>
        <v>70</v>
      </c>
      <c r="AD49" s="13">
        <f t="shared" si="69"/>
        <v>-1.4872711539272556</v>
      </c>
      <c r="AE49" s="13">
        <f>LN($C$10/$W49)/$H$9+$H$12*$H$9</f>
        <v>2.0794782854600684</v>
      </c>
      <c r="AG49" s="80">
        <f t="shared" si="71"/>
        <v>70</v>
      </c>
      <c r="AH49" s="24">
        <f t="shared" si="21"/>
        <v>0</v>
      </c>
      <c r="AI49" s="74">
        <f t="shared" si="22"/>
        <v>26.545357299286835</v>
      </c>
      <c r="AJ49" s="18">
        <f t="shared" si="23"/>
        <v>26.545357299286835</v>
      </c>
      <c r="AK49" s="58">
        <f t="shared" si="24"/>
        <v>0</v>
      </c>
      <c r="AL49" s="15">
        <f t="shared" si="25"/>
        <v>0</v>
      </c>
      <c r="AM49" s="13">
        <f t="shared" si="26"/>
        <v>70</v>
      </c>
      <c r="AN49" s="13">
        <f t="shared" si="27"/>
        <v>2.0794782854600684</v>
      </c>
      <c r="AO49" s="13">
        <f t="shared" si="28"/>
        <v>-1.4872711539272556</v>
      </c>
      <c r="AP49" s="13">
        <f t="shared" si="29"/>
        <v>2.0794782854600684</v>
      </c>
      <c r="AR49" s="80">
        <f t="shared" si="72"/>
        <v>70</v>
      </c>
      <c r="AS49" s="25">
        <f t="shared" si="30"/>
        <v>0</v>
      </c>
      <c r="AT49" s="60">
        <f t="shared" si="31"/>
        <v>0</v>
      </c>
      <c r="AU49" s="19">
        <f t="shared" si="32"/>
        <v>0</v>
      </c>
      <c r="AV49" s="60">
        <f t="shared" si="33"/>
        <v>0</v>
      </c>
      <c r="AW49" s="16">
        <f t="shared" si="34"/>
        <v>0</v>
      </c>
      <c r="AY49" s="80">
        <f t="shared" si="73"/>
        <v>70</v>
      </c>
      <c r="AZ49" s="40">
        <f t="shared" si="35"/>
        <v>0.39151114544069276</v>
      </c>
      <c r="BA49" s="57">
        <f t="shared" si="36"/>
        <v>0.39151114544069276</v>
      </c>
      <c r="BB49" s="18">
        <f t="shared" si="37"/>
        <v>0.39151114544069276</v>
      </c>
      <c r="BC49" s="76">
        <f t="shared" si="38"/>
        <v>0.39151114544069276</v>
      </c>
      <c r="BD49" s="18">
        <f t="shared" si="39"/>
        <v>0.39151114544069276</v>
      </c>
      <c r="BE49" s="13">
        <f t="shared" si="40"/>
        <v>70</v>
      </c>
      <c r="BF49" s="13">
        <f t="shared" si="41"/>
        <v>2.0794782854600684</v>
      </c>
      <c r="BG49" s="13">
        <f t="shared" si="42"/>
        <v>-1.4872711539272556</v>
      </c>
      <c r="BH49" s="13">
        <f t="shared" si="43"/>
        <v>2.0794782854600684</v>
      </c>
      <c r="BJ49" s="80">
        <f t="shared" si="74"/>
        <v>70</v>
      </c>
      <c r="BK49" s="43">
        <f t="shared" si="44"/>
        <v>0</v>
      </c>
      <c r="BL49" s="59">
        <f t="shared" si="45"/>
        <v>0</v>
      </c>
      <c r="BM49" s="19">
        <f t="shared" si="46"/>
        <v>0</v>
      </c>
      <c r="BN49" s="59">
        <f t="shared" si="47"/>
        <v>0</v>
      </c>
      <c r="BO49" s="19">
        <f t="shared" si="48"/>
        <v>0</v>
      </c>
      <c r="BP49" s="13">
        <f t="shared" si="49"/>
        <v>70</v>
      </c>
      <c r="BQ49" s="13">
        <f t="shared" si="50"/>
        <v>-1.4872711539272556</v>
      </c>
      <c r="BR49" s="13">
        <f t="shared" si="51"/>
        <v>2.0794782854600684</v>
      </c>
      <c r="BT49" s="80">
        <f t="shared" si="75"/>
        <v>70</v>
      </c>
      <c r="BU49" s="40">
        <f t="shared" si="52"/>
        <v>0.29503736546451043</v>
      </c>
      <c r="BV49" s="76">
        <f t="shared" si="53"/>
        <v>0.29503736546450909</v>
      </c>
      <c r="BW49" s="18">
        <f t="shared" si="54"/>
        <v>0.29503736546450909</v>
      </c>
      <c r="BX49" s="76">
        <f t="shared" si="55"/>
        <v>0.29503736546451043</v>
      </c>
      <c r="BY49" s="18">
        <f t="shared" si="56"/>
        <v>0.29503736546451043</v>
      </c>
      <c r="BZ49" s="13">
        <f t="shared" si="57"/>
        <v>70</v>
      </c>
      <c r="CA49" s="13">
        <f t="shared" si="1"/>
        <v>2.0794782854600684</v>
      </c>
      <c r="CC49" s="80">
        <f t="shared" si="76"/>
        <v>70</v>
      </c>
      <c r="CD49" s="25">
        <f t="shared" si="58"/>
        <v>26.250319933822325</v>
      </c>
      <c r="CE49" s="60">
        <f t="shared" si="59"/>
        <v>26.250319933822325</v>
      </c>
      <c r="CF49" s="19">
        <f t="shared" si="60"/>
        <v>26.250319933822325</v>
      </c>
      <c r="CG49" s="60">
        <f t="shared" si="61"/>
        <v>26.250319933822325</v>
      </c>
      <c r="CH49" s="19">
        <f t="shared" si="62"/>
        <v>26.250319933822325</v>
      </c>
      <c r="CI49" s="13">
        <f t="shared" si="63"/>
        <v>70</v>
      </c>
      <c r="CJ49" s="13">
        <f t="shared" si="64"/>
        <v>-1.4872711539272556</v>
      </c>
      <c r="CK49" s="13">
        <f t="shared" si="2"/>
        <v>2.0794782854600684</v>
      </c>
    </row>
    <row r="50" spans="3:89">
      <c r="C50" s="80">
        <f t="shared" si="65"/>
        <v>71</v>
      </c>
      <c r="D50" s="21">
        <f t="shared" si="3"/>
        <v>0.46484239985530795</v>
      </c>
      <c r="E50" s="31">
        <f t="shared" si="4"/>
        <v>-1.4163479789674733</v>
      </c>
      <c r="F50" s="31">
        <f t="shared" si="5"/>
        <v>-1.6163479789674733</v>
      </c>
      <c r="H50" s="80">
        <f t="shared" si="66"/>
        <v>71</v>
      </c>
      <c r="I50" s="21">
        <f t="shared" si="6"/>
        <v>25.61868855370146</v>
      </c>
      <c r="J50" s="31">
        <f t="shared" si="7"/>
        <v>-1.4163479789674733</v>
      </c>
      <c r="K50" s="31">
        <f t="shared" si="8"/>
        <v>-1.6163479789674733</v>
      </c>
      <c r="N50" s="80">
        <f t="shared" si="67"/>
        <v>71</v>
      </c>
      <c r="O50" s="40">
        <f t="shared" si="9"/>
        <v>0.46484239985530795</v>
      </c>
      <c r="P50" s="74">
        <f t="shared" si="10"/>
        <v>0.46484239985530795</v>
      </c>
      <c r="Q50" s="18">
        <f t="shared" si="11"/>
        <v>62.459313802832099</v>
      </c>
      <c r="R50" s="74">
        <f t="shared" si="12"/>
        <v>0.46484239985530795</v>
      </c>
      <c r="S50" s="15">
        <f t="shared" si="13"/>
        <v>62.459313802832092</v>
      </c>
      <c r="T50" s="13">
        <f t="shared" si="14"/>
        <v>71</v>
      </c>
      <c r="U50" s="13">
        <f t="shared" si="15"/>
        <v>2.0085551105002861</v>
      </c>
      <c r="W50" s="80">
        <f t="shared" si="68"/>
        <v>71</v>
      </c>
      <c r="X50" s="43">
        <f t="shared" si="16"/>
        <v>0</v>
      </c>
      <c r="Y50" s="59">
        <f t="shared" si="17"/>
        <v>0</v>
      </c>
      <c r="Z50" s="19">
        <f t="shared" si="18"/>
        <v>0</v>
      </c>
      <c r="AA50" s="59">
        <f t="shared" si="0"/>
        <v>0</v>
      </c>
      <c r="AB50" s="16">
        <f t="shared" si="19"/>
        <v>-61.994471402976785</v>
      </c>
      <c r="AC50" s="13">
        <f t="shared" si="20"/>
        <v>71</v>
      </c>
      <c r="AD50" s="13">
        <f t="shared" si="69"/>
        <v>-1.4163479789674733</v>
      </c>
      <c r="AE50" s="13">
        <f t="shared" si="70"/>
        <v>2.0085551105002861</v>
      </c>
      <c r="AG50" s="80">
        <f t="shared" si="71"/>
        <v>71</v>
      </c>
      <c r="AH50" s="24">
        <f t="shared" si="21"/>
        <v>0</v>
      </c>
      <c r="AI50" s="74">
        <f t="shared" si="22"/>
        <v>25.61868855370146</v>
      </c>
      <c r="AJ50" s="18">
        <f t="shared" si="23"/>
        <v>25.61868855370146</v>
      </c>
      <c r="AK50" s="58">
        <f t="shared" si="24"/>
        <v>0</v>
      </c>
      <c r="AL50" s="15">
        <f t="shared" si="25"/>
        <v>0</v>
      </c>
      <c r="AM50" s="13">
        <f t="shared" si="26"/>
        <v>71</v>
      </c>
      <c r="AN50" s="13">
        <f t="shared" si="27"/>
        <v>2.0085551105002861</v>
      </c>
      <c r="AO50" s="13">
        <f t="shared" si="28"/>
        <v>-1.4163479789674733</v>
      </c>
      <c r="AP50" s="13">
        <f t="shared" si="29"/>
        <v>2.0085551105002861</v>
      </c>
      <c r="AR50" s="80">
        <f t="shared" si="72"/>
        <v>71</v>
      </c>
      <c r="AS50" s="25">
        <f t="shared" si="30"/>
        <v>0</v>
      </c>
      <c r="AT50" s="60">
        <f t="shared" si="31"/>
        <v>0</v>
      </c>
      <c r="AU50" s="19">
        <f t="shared" si="32"/>
        <v>0</v>
      </c>
      <c r="AV50" s="60">
        <f t="shared" si="33"/>
        <v>0</v>
      </c>
      <c r="AW50" s="16">
        <f t="shared" si="34"/>
        <v>0</v>
      </c>
      <c r="AY50" s="80">
        <f t="shared" si="73"/>
        <v>71</v>
      </c>
      <c r="AZ50" s="40">
        <f t="shared" si="35"/>
        <v>0.46484239985530795</v>
      </c>
      <c r="BA50" s="57">
        <f t="shared" si="36"/>
        <v>0.46484239985530795</v>
      </c>
      <c r="BB50" s="18">
        <f t="shared" si="37"/>
        <v>0.46484239985530795</v>
      </c>
      <c r="BC50" s="76">
        <f t="shared" si="38"/>
        <v>0.46484239985530795</v>
      </c>
      <c r="BD50" s="18">
        <f t="shared" si="39"/>
        <v>0.46484239985530795</v>
      </c>
      <c r="BE50" s="13">
        <f t="shared" si="40"/>
        <v>71</v>
      </c>
      <c r="BF50" s="13">
        <f t="shared" si="41"/>
        <v>2.0085551105002861</v>
      </c>
      <c r="BG50" s="13">
        <f t="shared" si="42"/>
        <v>-1.4163479789674733</v>
      </c>
      <c r="BH50" s="13">
        <f t="shared" si="43"/>
        <v>2.0085551105002861</v>
      </c>
      <c r="BJ50" s="80">
        <f t="shared" si="74"/>
        <v>71</v>
      </c>
      <c r="BK50" s="43">
        <f t="shared" si="44"/>
        <v>0</v>
      </c>
      <c r="BL50" s="59">
        <f t="shared" si="45"/>
        <v>0</v>
      </c>
      <c r="BM50" s="19">
        <f t="shared" si="46"/>
        <v>0</v>
      </c>
      <c r="BN50" s="59">
        <f t="shared" si="47"/>
        <v>0</v>
      </c>
      <c r="BO50" s="19">
        <f t="shared" si="48"/>
        <v>0</v>
      </c>
      <c r="BP50" s="13">
        <f t="shared" si="49"/>
        <v>71</v>
      </c>
      <c r="BQ50" s="13">
        <f t="shared" si="50"/>
        <v>-1.4163479789674733</v>
      </c>
      <c r="BR50" s="13">
        <f t="shared" si="51"/>
        <v>2.0085551105002861</v>
      </c>
      <c r="BT50" s="80">
        <f t="shared" si="75"/>
        <v>71</v>
      </c>
      <c r="BU50" s="40">
        <f t="shared" si="52"/>
        <v>0.34834798538203682</v>
      </c>
      <c r="BV50" s="76">
        <f t="shared" si="53"/>
        <v>0.34834798538203771</v>
      </c>
      <c r="BW50" s="18">
        <f t="shared" si="54"/>
        <v>0.34834798538203771</v>
      </c>
      <c r="BX50" s="76">
        <f t="shared" si="55"/>
        <v>0.34834798538203682</v>
      </c>
      <c r="BY50" s="18">
        <f t="shared" si="56"/>
        <v>0.34834798538203682</v>
      </c>
      <c r="BZ50" s="13">
        <f t="shared" si="57"/>
        <v>71</v>
      </c>
      <c r="CA50" s="13">
        <f t="shared" si="1"/>
        <v>2.0085551105002861</v>
      </c>
      <c r="CC50" s="80">
        <f t="shared" si="76"/>
        <v>71</v>
      </c>
      <c r="CD50" s="25">
        <f t="shared" si="58"/>
        <v>25.270340568319423</v>
      </c>
      <c r="CE50" s="60">
        <f t="shared" si="59"/>
        <v>25.270340568319423</v>
      </c>
      <c r="CF50" s="19">
        <f t="shared" si="60"/>
        <v>25.270340568319423</v>
      </c>
      <c r="CG50" s="60">
        <f t="shared" si="61"/>
        <v>25.270340568319423</v>
      </c>
      <c r="CH50" s="19">
        <f t="shared" si="62"/>
        <v>25.270340568319423</v>
      </c>
      <c r="CI50" s="13">
        <f t="shared" si="63"/>
        <v>71</v>
      </c>
      <c r="CJ50" s="13">
        <f t="shared" si="64"/>
        <v>-1.4163479789674733</v>
      </c>
      <c r="CK50" s="13">
        <f t="shared" si="2"/>
        <v>2.0085551105002861</v>
      </c>
    </row>
    <row r="51" spans="3:89">
      <c r="C51" s="80">
        <f t="shared" si="65"/>
        <v>72</v>
      </c>
      <c r="D51" s="21">
        <f t="shared" si="3"/>
        <v>0.54847888410684575</v>
      </c>
      <c r="E51" s="31">
        <f t="shared" si="4"/>
        <v>-1.3464167690937738</v>
      </c>
      <c r="F51" s="31">
        <f t="shared" si="5"/>
        <v>-1.5464167690937738</v>
      </c>
      <c r="H51" s="80">
        <f t="shared" si="66"/>
        <v>72</v>
      </c>
      <c r="I51" s="21">
        <f t="shared" si="6"/>
        <v>24.702325037953003</v>
      </c>
      <c r="J51" s="31">
        <f t="shared" si="7"/>
        <v>-1.3464167690937738</v>
      </c>
      <c r="K51" s="31">
        <f t="shared" si="8"/>
        <v>-1.5464167690937738</v>
      </c>
      <c r="N51" s="80">
        <f t="shared" si="67"/>
        <v>72</v>
      </c>
      <c r="O51" s="40">
        <f t="shared" si="9"/>
        <v>0.54847888410684575</v>
      </c>
      <c r="P51" s="74">
        <f t="shared" si="10"/>
        <v>0.54847888410684575</v>
      </c>
      <c r="Q51" s="18">
        <f t="shared" si="11"/>
        <v>59.008034131773627</v>
      </c>
      <c r="R51" s="74">
        <f t="shared" si="12"/>
        <v>0.54847888410684575</v>
      </c>
      <c r="S51" s="15">
        <f t="shared" si="13"/>
        <v>59.008034131773613</v>
      </c>
      <c r="T51" s="13">
        <f t="shared" si="14"/>
        <v>72</v>
      </c>
      <c r="U51" s="13">
        <f t="shared" si="15"/>
        <v>1.9386239006265868</v>
      </c>
      <c r="W51" s="80">
        <f t="shared" si="68"/>
        <v>72</v>
      </c>
      <c r="X51" s="43">
        <f t="shared" si="16"/>
        <v>0</v>
      </c>
      <c r="Y51" s="59">
        <f t="shared" si="17"/>
        <v>0</v>
      </c>
      <c r="Z51" s="19">
        <f t="shared" si="18"/>
        <v>0</v>
      </c>
      <c r="AA51" s="59">
        <f t="shared" si="0"/>
        <v>0</v>
      </c>
      <c r="AB51" s="16">
        <f t="shared" si="19"/>
        <v>-58.459555247666771</v>
      </c>
      <c r="AC51" s="13">
        <f t="shared" si="20"/>
        <v>72</v>
      </c>
      <c r="AD51" s="13">
        <f t="shared" si="69"/>
        <v>-1.3464167690937738</v>
      </c>
      <c r="AE51" s="13">
        <f t="shared" si="70"/>
        <v>1.9386239006265868</v>
      </c>
      <c r="AG51" s="80">
        <f t="shared" si="71"/>
        <v>72</v>
      </c>
      <c r="AH51" s="24">
        <f t="shared" si="21"/>
        <v>0</v>
      </c>
      <c r="AI51" s="74">
        <f t="shared" si="22"/>
        <v>24.702325037953003</v>
      </c>
      <c r="AJ51" s="18">
        <f t="shared" si="23"/>
        <v>24.702325037953003</v>
      </c>
      <c r="AK51" s="58">
        <f t="shared" si="24"/>
        <v>0</v>
      </c>
      <c r="AL51" s="15">
        <f t="shared" si="25"/>
        <v>0</v>
      </c>
      <c r="AM51" s="13">
        <f t="shared" si="26"/>
        <v>72</v>
      </c>
      <c r="AN51" s="13">
        <f t="shared" si="27"/>
        <v>1.9386239006265868</v>
      </c>
      <c r="AO51" s="13">
        <f t="shared" si="28"/>
        <v>-1.3464167690937738</v>
      </c>
      <c r="AP51" s="13">
        <f t="shared" si="29"/>
        <v>1.9386239006265868</v>
      </c>
      <c r="AR51" s="80">
        <f t="shared" si="72"/>
        <v>72</v>
      </c>
      <c r="AS51" s="25">
        <f t="shared" si="30"/>
        <v>0</v>
      </c>
      <c r="AT51" s="60">
        <f t="shared" si="31"/>
        <v>0</v>
      </c>
      <c r="AU51" s="19">
        <f t="shared" si="32"/>
        <v>0</v>
      </c>
      <c r="AV51" s="60">
        <f t="shared" si="33"/>
        <v>0</v>
      </c>
      <c r="AW51" s="16">
        <f t="shared" si="34"/>
        <v>0</v>
      </c>
      <c r="AY51" s="80">
        <f t="shared" si="73"/>
        <v>72</v>
      </c>
      <c r="AZ51" s="40">
        <f t="shared" si="35"/>
        <v>0.54847888410684575</v>
      </c>
      <c r="BA51" s="57">
        <f t="shared" si="36"/>
        <v>0.54847888410684575</v>
      </c>
      <c r="BB51" s="18">
        <f t="shared" si="37"/>
        <v>0.54847888410684575</v>
      </c>
      <c r="BC51" s="76">
        <f t="shared" si="38"/>
        <v>0.54847888410684575</v>
      </c>
      <c r="BD51" s="18">
        <f t="shared" si="39"/>
        <v>0.54847888410684575</v>
      </c>
      <c r="BE51" s="13">
        <f t="shared" si="40"/>
        <v>72</v>
      </c>
      <c r="BF51" s="13">
        <f t="shared" si="41"/>
        <v>1.9386239006265868</v>
      </c>
      <c r="BG51" s="13">
        <f t="shared" si="42"/>
        <v>-1.3464167690937738</v>
      </c>
      <c r="BH51" s="13">
        <f t="shared" si="43"/>
        <v>1.9386239006265868</v>
      </c>
      <c r="BJ51" s="80">
        <f t="shared" si="74"/>
        <v>72</v>
      </c>
      <c r="BK51" s="43">
        <f t="shared" si="44"/>
        <v>0</v>
      </c>
      <c r="BL51" s="59">
        <f t="shared" si="45"/>
        <v>0</v>
      </c>
      <c r="BM51" s="19">
        <f t="shared" si="46"/>
        <v>0</v>
      </c>
      <c r="BN51" s="59">
        <f t="shared" si="47"/>
        <v>0</v>
      </c>
      <c r="BO51" s="19">
        <f t="shared" si="48"/>
        <v>0</v>
      </c>
      <c r="BP51" s="13">
        <f t="shared" si="49"/>
        <v>72</v>
      </c>
      <c r="BQ51" s="13">
        <f t="shared" si="50"/>
        <v>-1.3464167690937738</v>
      </c>
      <c r="BR51" s="13">
        <f t="shared" si="51"/>
        <v>1.9386239006265868</v>
      </c>
      <c r="BT51" s="80">
        <f t="shared" si="75"/>
        <v>72</v>
      </c>
      <c r="BU51" s="40">
        <f t="shared" si="52"/>
        <v>0.40869735793874007</v>
      </c>
      <c r="BV51" s="76">
        <f t="shared" si="53"/>
        <v>0.40869735793874185</v>
      </c>
      <c r="BW51" s="18">
        <f t="shared" si="54"/>
        <v>0.40869735793874185</v>
      </c>
      <c r="BX51" s="76">
        <f t="shared" si="55"/>
        <v>0.40869735793874007</v>
      </c>
      <c r="BY51" s="18">
        <f t="shared" si="56"/>
        <v>0.40869735793874007</v>
      </c>
      <c r="BZ51" s="13">
        <f t="shared" si="57"/>
        <v>72</v>
      </c>
      <c r="CA51" s="13">
        <f t="shared" si="1"/>
        <v>1.9386239006265868</v>
      </c>
      <c r="CC51" s="80">
        <f t="shared" si="76"/>
        <v>72</v>
      </c>
      <c r="CD51" s="25">
        <f t="shared" si="58"/>
        <v>24.293627680014261</v>
      </c>
      <c r="CE51" s="60">
        <f t="shared" si="59"/>
        <v>24.293627680014261</v>
      </c>
      <c r="CF51" s="19">
        <f t="shared" si="60"/>
        <v>24.293627680014261</v>
      </c>
      <c r="CG51" s="60">
        <f t="shared" si="61"/>
        <v>24.293627680014261</v>
      </c>
      <c r="CH51" s="19">
        <f t="shared" si="62"/>
        <v>24.293627680014261</v>
      </c>
      <c r="CI51" s="13">
        <f t="shared" si="63"/>
        <v>72</v>
      </c>
      <c r="CJ51" s="13">
        <f t="shared" si="64"/>
        <v>-1.3464167690937738</v>
      </c>
      <c r="CK51" s="13">
        <f t="shared" si="2"/>
        <v>1.9386239006265868</v>
      </c>
    </row>
    <row r="52" spans="3:89">
      <c r="C52" s="80">
        <f t="shared" si="65"/>
        <v>73</v>
      </c>
      <c r="D52" s="21">
        <f t="shared" si="3"/>
        <v>0.64330741703430672</v>
      </c>
      <c r="E52" s="31">
        <f t="shared" si="4"/>
        <v>-1.2774501584320945</v>
      </c>
      <c r="F52" s="31">
        <f t="shared" si="5"/>
        <v>-1.4774501584320945</v>
      </c>
      <c r="H52" s="80">
        <f t="shared" si="66"/>
        <v>73</v>
      </c>
      <c r="I52" s="21">
        <f t="shared" si="6"/>
        <v>23.797153570880454</v>
      </c>
      <c r="J52" s="31">
        <f t="shared" si="7"/>
        <v>-1.2774501584320945</v>
      </c>
      <c r="K52" s="31">
        <f t="shared" si="8"/>
        <v>-1.4774501584320945</v>
      </c>
      <c r="N52" s="80">
        <f t="shared" si="67"/>
        <v>73</v>
      </c>
      <c r="O52" s="40">
        <f t="shared" si="9"/>
        <v>0.64330741703430672</v>
      </c>
      <c r="P52" s="74">
        <f t="shared" si="10"/>
        <v>0.64330741703430672</v>
      </c>
      <c r="Q52" s="18">
        <f t="shared" si="11"/>
        <v>55.729757323772986</v>
      </c>
      <c r="R52" s="74">
        <f t="shared" si="12"/>
        <v>0.64330741703430672</v>
      </c>
      <c r="S52" s="15">
        <f t="shared" si="13"/>
        <v>55.729757323773001</v>
      </c>
      <c r="T52" s="13">
        <f t="shared" si="14"/>
        <v>73</v>
      </c>
      <c r="U52" s="13">
        <f t="shared" si="15"/>
        <v>1.8696572899649075</v>
      </c>
      <c r="W52" s="80">
        <f t="shared" si="68"/>
        <v>73</v>
      </c>
      <c r="X52" s="43">
        <f t="shared" si="16"/>
        <v>0</v>
      </c>
      <c r="Y52" s="59">
        <f t="shared" si="17"/>
        <v>0</v>
      </c>
      <c r="Z52" s="19">
        <f t="shared" si="18"/>
        <v>0</v>
      </c>
      <c r="AA52" s="59">
        <f t="shared" si="0"/>
        <v>0</v>
      </c>
      <c r="AB52" s="16">
        <f t="shared" si="19"/>
        <v>-55.086449906738693</v>
      </c>
      <c r="AC52" s="13">
        <f t="shared" si="20"/>
        <v>73</v>
      </c>
      <c r="AD52" s="13">
        <f t="shared" si="69"/>
        <v>-1.2774501584320945</v>
      </c>
      <c r="AE52" s="13">
        <f t="shared" si="70"/>
        <v>1.8696572899649075</v>
      </c>
      <c r="AG52" s="80">
        <f t="shared" si="71"/>
        <v>73</v>
      </c>
      <c r="AH52" s="24">
        <f t="shared" si="21"/>
        <v>0</v>
      </c>
      <c r="AI52" s="74">
        <f t="shared" si="22"/>
        <v>23.797153570880454</v>
      </c>
      <c r="AJ52" s="18">
        <f t="shared" si="23"/>
        <v>23.797153570880454</v>
      </c>
      <c r="AK52" s="58">
        <f t="shared" si="24"/>
        <v>0</v>
      </c>
      <c r="AL52" s="15">
        <f t="shared" si="25"/>
        <v>0</v>
      </c>
      <c r="AM52" s="13">
        <f t="shared" si="26"/>
        <v>73</v>
      </c>
      <c r="AN52" s="13">
        <f t="shared" si="27"/>
        <v>1.8696572899649075</v>
      </c>
      <c r="AO52" s="13">
        <f t="shared" si="28"/>
        <v>-1.2774501584320945</v>
      </c>
      <c r="AP52" s="13">
        <f t="shared" si="29"/>
        <v>1.8696572899649075</v>
      </c>
      <c r="AR52" s="80">
        <f t="shared" si="72"/>
        <v>73</v>
      </c>
      <c r="AS52" s="25">
        <f t="shared" si="30"/>
        <v>0</v>
      </c>
      <c r="AT52" s="60">
        <f t="shared" si="31"/>
        <v>0</v>
      </c>
      <c r="AU52" s="19">
        <f t="shared" si="32"/>
        <v>0</v>
      </c>
      <c r="AV52" s="60">
        <f t="shared" si="33"/>
        <v>0</v>
      </c>
      <c r="AW52" s="16">
        <f t="shared" si="34"/>
        <v>0</v>
      </c>
      <c r="AY52" s="80">
        <f t="shared" si="73"/>
        <v>73</v>
      </c>
      <c r="AZ52" s="40">
        <f t="shared" si="35"/>
        <v>0.64330741703430672</v>
      </c>
      <c r="BA52" s="57">
        <f t="shared" si="36"/>
        <v>0.64330741703430672</v>
      </c>
      <c r="BB52" s="18">
        <f t="shared" si="37"/>
        <v>0.64330741703430672</v>
      </c>
      <c r="BC52" s="76">
        <f t="shared" si="38"/>
        <v>0.64330741703430672</v>
      </c>
      <c r="BD52" s="18">
        <f t="shared" si="39"/>
        <v>0.64330741703430672</v>
      </c>
      <c r="BE52" s="13">
        <f t="shared" si="40"/>
        <v>73</v>
      </c>
      <c r="BF52" s="13">
        <f t="shared" si="41"/>
        <v>1.8696572899649075</v>
      </c>
      <c r="BG52" s="13">
        <f t="shared" si="42"/>
        <v>-1.2774501584320945</v>
      </c>
      <c r="BH52" s="13">
        <f t="shared" si="43"/>
        <v>1.8696572899649075</v>
      </c>
      <c r="BJ52" s="80">
        <f t="shared" si="74"/>
        <v>73</v>
      </c>
      <c r="BK52" s="43">
        <f t="shared" si="44"/>
        <v>0</v>
      </c>
      <c r="BL52" s="59">
        <f t="shared" si="45"/>
        <v>0</v>
      </c>
      <c r="BM52" s="19">
        <f t="shared" si="46"/>
        <v>0</v>
      </c>
      <c r="BN52" s="59">
        <f t="shared" si="47"/>
        <v>0</v>
      </c>
      <c r="BO52" s="19">
        <f t="shared" si="48"/>
        <v>0</v>
      </c>
      <c r="BP52" s="13">
        <f t="shared" si="49"/>
        <v>73</v>
      </c>
      <c r="BQ52" s="13">
        <f t="shared" si="50"/>
        <v>-1.2774501584320945</v>
      </c>
      <c r="BR52" s="13">
        <f t="shared" si="51"/>
        <v>1.8696572899649075</v>
      </c>
      <c r="BT52" s="80">
        <f t="shared" si="75"/>
        <v>73</v>
      </c>
      <c r="BU52" s="40">
        <f t="shared" si="52"/>
        <v>0.47660005990481658</v>
      </c>
      <c r="BV52" s="76">
        <f t="shared" si="53"/>
        <v>0.47660005990481835</v>
      </c>
      <c r="BW52" s="18">
        <f t="shared" si="54"/>
        <v>0.47660005990481835</v>
      </c>
      <c r="BX52" s="76">
        <f t="shared" si="55"/>
        <v>0.47660005990481658</v>
      </c>
      <c r="BY52" s="18">
        <f t="shared" si="56"/>
        <v>0.47660005990481658</v>
      </c>
      <c r="BZ52" s="13">
        <f t="shared" si="57"/>
        <v>73</v>
      </c>
      <c r="CA52" s="13">
        <f t="shared" si="1"/>
        <v>1.8696572899649075</v>
      </c>
      <c r="CC52" s="80">
        <f t="shared" si="76"/>
        <v>73</v>
      </c>
      <c r="CD52" s="25">
        <f t="shared" si="58"/>
        <v>23.320553510975635</v>
      </c>
      <c r="CE52" s="60">
        <f t="shared" si="59"/>
        <v>23.320553510975635</v>
      </c>
      <c r="CF52" s="19">
        <f t="shared" si="60"/>
        <v>23.320553510975635</v>
      </c>
      <c r="CG52" s="60">
        <f t="shared" si="61"/>
        <v>23.320553510975635</v>
      </c>
      <c r="CH52" s="19">
        <f t="shared" si="62"/>
        <v>23.320553510975635</v>
      </c>
      <c r="CI52" s="13">
        <f t="shared" si="63"/>
        <v>73</v>
      </c>
      <c r="CJ52" s="13">
        <f t="shared" si="64"/>
        <v>-1.2774501584320945</v>
      </c>
      <c r="CK52" s="13">
        <f t="shared" si="2"/>
        <v>1.8696572899649075</v>
      </c>
    </row>
    <row r="53" spans="3:89">
      <c r="C53" s="80">
        <f t="shared" si="65"/>
        <v>74</v>
      </c>
      <c r="D53" s="21">
        <f t="shared" si="3"/>
        <v>0.75021937168539665</v>
      </c>
      <c r="E53" s="31">
        <f t="shared" si="4"/>
        <v>-1.2094218981532012</v>
      </c>
      <c r="F53" s="31">
        <f t="shared" si="5"/>
        <v>-1.4094218981532012</v>
      </c>
      <c r="H53" s="80">
        <f t="shared" si="66"/>
        <v>74</v>
      </c>
      <c r="I53" s="21">
        <f t="shared" si="6"/>
        <v>22.904065525531536</v>
      </c>
      <c r="J53" s="31">
        <f t="shared" si="7"/>
        <v>-1.2094218981532012</v>
      </c>
      <c r="K53" s="31">
        <f t="shared" si="8"/>
        <v>-1.4094218981532012</v>
      </c>
      <c r="N53" s="80">
        <f t="shared" si="67"/>
        <v>74</v>
      </c>
      <c r="O53" s="40">
        <f t="shared" si="9"/>
        <v>0.75021937168539665</v>
      </c>
      <c r="P53" s="74">
        <f t="shared" si="10"/>
        <v>0.75021937168539665</v>
      </c>
      <c r="Q53" s="18">
        <f t="shared" si="11"/>
        <v>52.615554368216621</v>
      </c>
      <c r="R53" s="74">
        <f t="shared" si="12"/>
        <v>0.75021937168539665</v>
      </c>
      <c r="S53" s="15">
        <f t="shared" si="13"/>
        <v>52.615554368216614</v>
      </c>
      <c r="T53" s="13">
        <f t="shared" si="14"/>
        <v>74</v>
      </c>
      <c r="U53" s="13">
        <f t="shared" si="15"/>
        <v>1.8016290296860147</v>
      </c>
      <c r="W53" s="80">
        <f t="shared" si="68"/>
        <v>74</v>
      </c>
      <c r="X53" s="43">
        <f t="shared" si="16"/>
        <v>0</v>
      </c>
      <c r="Y53" s="59">
        <f t="shared" si="17"/>
        <v>0</v>
      </c>
      <c r="Z53" s="19">
        <f t="shared" si="18"/>
        <v>0</v>
      </c>
      <c r="AA53" s="59">
        <f t="shared" si="0"/>
        <v>0</v>
      </c>
      <c r="AB53" s="16">
        <f t="shared" si="19"/>
        <v>-51.865334996531217</v>
      </c>
      <c r="AC53" s="13">
        <f t="shared" si="20"/>
        <v>74</v>
      </c>
      <c r="AD53" s="13">
        <f t="shared" si="69"/>
        <v>-1.2094218981532014</v>
      </c>
      <c r="AE53" s="13">
        <f t="shared" si="70"/>
        <v>1.8016290296860147</v>
      </c>
      <c r="AG53" s="80">
        <f t="shared" si="71"/>
        <v>74</v>
      </c>
      <c r="AH53" s="24">
        <f t="shared" si="21"/>
        <v>0</v>
      </c>
      <c r="AI53" s="74">
        <f t="shared" si="22"/>
        <v>22.904065525531536</v>
      </c>
      <c r="AJ53" s="18">
        <f t="shared" si="23"/>
        <v>22.904065525531536</v>
      </c>
      <c r="AK53" s="58">
        <f t="shared" si="24"/>
        <v>0</v>
      </c>
      <c r="AL53" s="15">
        <f t="shared" si="25"/>
        <v>0</v>
      </c>
      <c r="AM53" s="13">
        <f t="shared" si="26"/>
        <v>74</v>
      </c>
      <c r="AN53" s="13">
        <f t="shared" si="27"/>
        <v>1.8016290296860147</v>
      </c>
      <c r="AO53" s="13">
        <f t="shared" si="28"/>
        <v>-1.2094218981532014</v>
      </c>
      <c r="AP53" s="13">
        <f t="shared" si="29"/>
        <v>1.8016290296860147</v>
      </c>
      <c r="AR53" s="80">
        <f t="shared" si="72"/>
        <v>74</v>
      </c>
      <c r="AS53" s="25">
        <f t="shared" si="30"/>
        <v>0</v>
      </c>
      <c r="AT53" s="60">
        <f t="shared" si="31"/>
        <v>0</v>
      </c>
      <c r="AU53" s="19">
        <f t="shared" si="32"/>
        <v>0</v>
      </c>
      <c r="AV53" s="60">
        <f t="shared" si="33"/>
        <v>0</v>
      </c>
      <c r="AW53" s="16">
        <f t="shared" si="34"/>
        <v>0</v>
      </c>
      <c r="AY53" s="80">
        <f t="shared" si="73"/>
        <v>74</v>
      </c>
      <c r="AZ53" s="40">
        <f t="shared" si="35"/>
        <v>0.75021937168539132</v>
      </c>
      <c r="BA53" s="57">
        <f t="shared" si="36"/>
        <v>0.75021937168539665</v>
      </c>
      <c r="BB53" s="18">
        <f t="shared" si="37"/>
        <v>0.75021937168539665</v>
      </c>
      <c r="BC53" s="76">
        <f t="shared" si="38"/>
        <v>0.75021937168539132</v>
      </c>
      <c r="BD53" s="18">
        <f t="shared" si="39"/>
        <v>0.75021937168539132</v>
      </c>
      <c r="BE53" s="13">
        <f t="shared" si="40"/>
        <v>74</v>
      </c>
      <c r="BF53" s="13">
        <f t="shared" si="41"/>
        <v>1.8016290296860147</v>
      </c>
      <c r="BG53" s="13">
        <f t="shared" si="42"/>
        <v>-1.2094218981532014</v>
      </c>
      <c r="BH53" s="13">
        <f t="shared" si="43"/>
        <v>1.8016290296860147</v>
      </c>
      <c r="BJ53" s="80">
        <f t="shared" si="74"/>
        <v>74</v>
      </c>
      <c r="BK53" s="43">
        <f t="shared" si="44"/>
        <v>5.3290705182007514E-15</v>
      </c>
      <c r="BL53" s="59">
        <f t="shared" si="45"/>
        <v>0</v>
      </c>
      <c r="BM53" s="19">
        <f t="shared" si="46"/>
        <v>0</v>
      </c>
      <c r="BN53" s="59">
        <f t="shared" si="47"/>
        <v>5.3290705182007514E-15</v>
      </c>
      <c r="BO53" s="19">
        <f t="shared" si="48"/>
        <v>5.3290705182007514E-15</v>
      </c>
      <c r="BP53" s="13">
        <f t="shared" si="49"/>
        <v>74</v>
      </c>
      <c r="BQ53" s="13">
        <f t="shared" si="50"/>
        <v>-1.2094218981532014</v>
      </c>
      <c r="BR53" s="13">
        <f t="shared" si="51"/>
        <v>1.8016290296860147</v>
      </c>
      <c r="BT53" s="80">
        <f t="shared" si="75"/>
        <v>74</v>
      </c>
      <c r="BU53" s="40">
        <f t="shared" si="52"/>
        <v>0.55255601132955512</v>
      </c>
      <c r="BV53" s="76">
        <f t="shared" si="53"/>
        <v>0.5525560113295569</v>
      </c>
      <c r="BW53" s="18">
        <f t="shared" si="54"/>
        <v>0.5525560113295569</v>
      </c>
      <c r="BX53" s="76">
        <f t="shared" si="55"/>
        <v>0.55255601132955512</v>
      </c>
      <c r="BY53" s="18">
        <f t="shared" si="56"/>
        <v>0.55255601132955512</v>
      </c>
      <c r="BZ53" s="13">
        <f t="shared" si="57"/>
        <v>74</v>
      </c>
      <c r="CA53" s="13">
        <f t="shared" si="1"/>
        <v>1.8016290296860147</v>
      </c>
      <c r="CC53" s="80">
        <f t="shared" si="76"/>
        <v>74</v>
      </c>
      <c r="CD53" s="25">
        <f t="shared" si="58"/>
        <v>22.351509514201979</v>
      </c>
      <c r="CE53" s="60">
        <f t="shared" si="59"/>
        <v>22.351509514201979</v>
      </c>
      <c r="CF53" s="19">
        <f t="shared" si="60"/>
        <v>22.351509514201979</v>
      </c>
      <c r="CG53" s="60">
        <f t="shared" si="61"/>
        <v>22.351509514201979</v>
      </c>
      <c r="CH53" s="19">
        <f t="shared" si="62"/>
        <v>22.351509514201979</v>
      </c>
      <c r="CI53" s="13">
        <f t="shared" si="63"/>
        <v>74</v>
      </c>
      <c r="CJ53" s="13">
        <f t="shared" si="64"/>
        <v>-1.2094218981532014</v>
      </c>
      <c r="CK53" s="13">
        <f t="shared" si="2"/>
        <v>1.8016290296860147</v>
      </c>
    </row>
    <row r="54" spans="3:89">
      <c r="C54" s="80">
        <f t="shared" si="65"/>
        <v>75</v>
      </c>
      <c r="D54" s="21">
        <f t="shared" si="3"/>
        <v>0.87010301660840739</v>
      </c>
      <c r="E54" s="31">
        <f t="shared" si="4"/>
        <v>-1.1423067964924978</v>
      </c>
      <c r="F54" s="31">
        <f t="shared" si="5"/>
        <v>-1.3423067964924977</v>
      </c>
      <c r="H54" s="80">
        <f t="shared" si="66"/>
        <v>75</v>
      </c>
      <c r="I54" s="21">
        <f t="shared" si="6"/>
        <v>22.023949170454543</v>
      </c>
      <c r="J54" s="31">
        <f t="shared" si="7"/>
        <v>-1.1423067964924978</v>
      </c>
      <c r="K54" s="31">
        <f t="shared" si="8"/>
        <v>-1.3423067964924977</v>
      </c>
      <c r="N54" s="80">
        <f t="shared" si="67"/>
        <v>75</v>
      </c>
      <c r="O54" s="40">
        <f t="shared" si="9"/>
        <v>0.87010301660840739</v>
      </c>
      <c r="P54" s="74">
        <f t="shared" si="10"/>
        <v>0.87010301660840739</v>
      </c>
      <c r="Q54" s="18">
        <f t="shared" si="11"/>
        <v>49.657119979446378</v>
      </c>
      <c r="R54" s="74">
        <f t="shared" si="12"/>
        <v>0.87010301660840739</v>
      </c>
      <c r="S54" s="15">
        <f t="shared" si="13"/>
        <v>49.657119979446392</v>
      </c>
      <c r="T54" s="13">
        <f t="shared" si="14"/>
        <v>75</v>
      </c>
      <c r="U54" s="13">
        <f t="shared" si="15"/>
        <v>1.7345139280253108</v>
      </c>
      <c r="W54" s="80">
        <f t="shared" si="68"/>
        <v>75</v>
      </c>
      <c r="X54" s="43">
        <f t="shared" si="16"/>
        <v>0</v>
      </c>
      <c r="Y54" s="59">
        <f t="shared" si="17"/>
        <v>0</v>
      </c>
      <c r="Z54" s="19">
        <f t="shared" si="18"/>
        <v>0</v>
      </c>
      <c r="AA54" s="59">
        <f t="shared" si="0"/>
        <v>0</v>
      </c>
      <c r="AB54" s="16">
        <f t="shared" si="19"/>
        <v>-48.787016962837981</v>
      </c>
      <c r="AC54" s="13">
        <f t="shared" si="20"/>
        <v>75</v>
      </c>
      <c r="AD54" s="13">
        <f t="shared" si="69"/>
        <v>-1.1423067964924978</v>
      </c>
      <c r="AE54" s="13">
        <f t="shared" si="70"/>
        <v>1.7345139280253108</v>
      </c>
      <c r="AG54" s="80">
        <f t="shared" si="71"/>
        <v>75</v>
      </c>
      <c r="AH54" s="24">
        <f t="shared" si="21"/>
        <v>0</v>
      </c>
      <c r="AI54" s="74">
        <f t="shared" si="22"/>
        <v>22.023949170454543</v>
      </c>
      <c r="AJ54" s="18">
        <f t="shared" si="23"/>
        <v>22.023949170454543</v>
      </c>
      <c r="AK54" s="58">
        <f t="shared" si="24"/>
        <v>0</v>
      </c>
      <c r="AL54" s="15">
        <f t="shared" si="25"/>
        <v>0</v>
      </c>
      <c r="AM54" s="13">
        <f t="shared" si="26"/>
        <v>75</v>
      </c>
      <c r="AN54" s="13">
        <f t="shared" si="27"/>
        <v>1.7345139280253108</v>
      </c>
      <c r="AO54" s="13">
        <f t="shared" si="28"/>
        <v>-1.1423067964924978</v>
      </c>
      <c r="AP54" s="13">
        <f t="shared" si="29"/>
        <v>1.7345139280253108</v>
      </c>
      <c r="AR54" s="80">
        <f t="shared" si="72"/>
        <v>75</v>
      </c>
      <c r="AS54" s="25">
        <f t="shared" si="30"/>
        <v>0</v>
      </c>
      <c r="AT54" s="60">
        <f t="shared" si="31"/>
        <v>0</v>
      </c>
      <c r="AU54" s="19">
        <f t="shared" si="32"/>
        <v>0</v>
      </c>
      <c r="AV54" s="60">
        <f t="shared" si="33"/>
        <v>0</v>
      </c>
      <c r="AW54" s="16">
        <f t="shared" si="34"/>
        <v>0</v>
      </c>
      <c r="AY54" s="80">
        <f t="shared" si="73"/>
        <v>75</v>
      </c>
      <c r="AZ54" s="40">
        <f t="shared" si="35"/>
        <v>0.87010301660840739</v>
      </c>
      <c r="BA54" s="57">
        <f t="shared" si="36"/>
        <v>0.87010301660840739</v>
      </c>
      <c r="BB54" s="18">
        <f t="shared" si="37"/>
        <v>0.87010301660840739</v>
      </c>
      <c r="BC54" s="76">
        <f t="shared" si="38"/>
        <v>0.87010301660840739</v>
      </c>
      <c r="BD54" s="18">
        <f t="shared" si="39"/>
        <v>0.87010301660840739</v>
      </c>
      <c r="BE54" s="13">
        <f t="shared" si="40"/>
        <v>75</v>
      </c>
      <c r="BF54" s="13">
        <f t="shared" si="41"/>
        <v>1.7345139280253108</v>
      </c>
      <c r="BG54" s="13">
        <f t="shared" si="42"/>
        <v>-1.1423067964924978</v>
      </c>
      <c r="BH54" s="13">
        <f t="shared" si="43"/>
        <v>1.7345139280253108</v>
      </c>
      <c r="BJ54" s="80">
        <f t="shared" si="74"/>
        <v>75</v>
      </c>
      <c r="BK54" s="43">
        <f t="shared" si="44"/>
        <v>0</v>
      </c>
      <c r="BL54" s="59">
        <f t="shared" si="45"/>
        <v>0</v>
      </c>
      <c r="BM54" s="19">
        <f t="shared" si="46"/>
        <v>0</v>
      </c>
      <c r="BN54" s="59">
        <f t="shared" si="47"/>
        <v>0</v>
      </c>
      <c r="BO54" s="19">
        <f t="shared" si="48"/>
        <v>0</v>
      </c>
      <c r="BP54" s="13">
        <f t="shared" si="49"/>
        <v>75</v>
      </c>
      <c r="BQ54" s="13">
        <f t="shared" si="50"/>
        <v>-1.1423067964924978</v>
      </c>
      <c r="BR54" s="13">
        <f t="shared" si="51"/>
        <v>1.7345139280253108</v>
      </c>
      <c r="BT54" s="80">
        <f t="shared" si="75"/>
        <v>75</v>
      </c>
      <c r="BU54" s="40">
        <f t="shared" si="52"/>
        <v>0.63704444535913129</v>
      </c>
      <c r="BV54" s="76">
        <f t="shared" si="53"/>
        <v>0.63704444535913041</v>
      </c>
      <c r="BW54" s="18">
        <f t="shared" si="54"/>
        <v>0.63704444535913041</v>
      </c>
      <c r="BX54" s="76">
        <f t="shared" si="55"/>
        <v>0.63704444535913129</v>
      </c>
      <c r="BY54" s="18">
        <f t="shared" si="56"/>
        <v>0.63704444535913129</v>
      </c>
      <c r="BZ54" s="13">
        <f t="shared" si="57"/>
        <v>75</v>
      </c>
      <c r="CA54" s="13">
        <f t="shared" si="1"/>
        <v>1.7345139280253108</v>
      </c>
      <c r="CC54" s="80">
        <f t="shared" si="76"/>
        <v>75</v>
      </c>
      <c r="CD54" s="25">
        <f t="shared" si="58"/>
        <v>21.386904725095413</v>
      </c>
      <c r="CE54" s="60">
        <f t="shared" si="59"/>
        <v>21.386904725095413</v>
      </c>
      <c r="CF54" s="19">
        <f t="shared" si="60"/>
        <v>21.386904725095413</v>
      </c>
      <c r="CG54" s="60">
        <f t="shared" si="61"/>
        <v>21.386904725095413</v>
      </c>
      <c r="CH54" s="19">
        <f t="shared" si="62"/>
        <v>21.386904725095413</v>
      </c>
      <c r="CI54" s="13">
        <f t="shared" si="63"/>
        <v>75</v>
      </c>
      <c r="CJ54" s="13">
        <f t="shared" si="64"/>
        <v>-1.1423067964924978</v>
      </c>
      <c r="CK54" s="13">
        <f t="shared" si="2"/>
        <v>1.7345139280253108</v>
      </c>
    </row>
    <row r="55" spans="3:89">
      <c r="C55" s="80">
        <f t="shared" si="65"/>
        <v>76</v>
      </c>
      <c r="D55" s="21">
        <f t="shared" si="3"/>
        <v>1.0038357978049355</v>
      </c>
      <c r="E55" s="31">
        <f t="shared" si="4"/>
        <v>-1.0760806627423947</v>
      </c>
      <c r="F55" s="31">
        <f t="shared" si="5"/>
        <v>-1.2760806627423946</v>
      </c>
      <c r="H55" s="80">
        <f t="shared" si="66"/>
        <v>76</v>
      </c>
      <c r="I55" s="21">
        <f t="shared" si="6"/>
        <v>21.157681951651085</v>
      </c>
      <c r="J55" s="31">
        <f t="shared" si="7"/>
        <v>-1.0760806627423947</v>
      </c>
      <c r="K55" s="31">
        <f t="shared" si="8"/>
        <v>-1.2760806627423946</v>
      </c>
      <c r="N55" s="80">
        <f t="shared" si="67"/>
        <v>76</v>
      </c>
      <c r="O55" s="40">
        <f t="shared" si="9"/>
        <v>1.0038357978049355</v>
      </c>
      <c r="P55" s="74">
        <f t="shared" si="10"/>
        <v>1.0038357978049355</v>
      </c>
      <c r="Q55" s="18">
        <f t="shared" si="11"/>
        <v>46.846715240110797</v>
      </c>
      <c r="R55" s="74">
        <f t="shared" si="12"/>
        <v>1.0038357978049355</v>
      </c>
      <c r="S55" s="15">
        <f t="shared" si="13"/>
        <v>46.846715240110811</v>
      </c>
      <c r="T55" s="13">
        <f t="shared" si="14"/>
        <v>76</v>
      </c>
      <c r="U55" s="13">
        <f t="shared" si="15"/>
        <v>1.6682877942752083</v>
      </c>
      <c r="W55" s="80">
        <f t="shared" si="68"/>
        <v>76</v>
      </c>
      <c r="X55" s="43">
        <f t="shared" si="16"/>
        <v>0</v>
      </c>
      <c r="Y55" s="59">
        <f t="shared" si="17"/>
        <v>0</v>
      </c>
      <c r="Z55" s="19">
        <f t="shared" si="18"/>
        <v>0</v>
      </c>
      <c r="AA55" s="59">
        <f t="shared" si="0"/>
        <v>0</v>
      </c>
      <c r="AB55" s="16">
        <f t="shared" si="19"/>
        <v>-45.842879442305872</v>
      </c>
      <c r="AC55" s="13">
        <f t="shared" si="20"/>
        <v>76</v>
      </c>
      <c r="AD55" s="13">
        <f t="shared" si="69"/>
        <v>-1.0760806627423949</v>
      </c>
      <c r="AE55" s="13">
        <f t="shared" si="70"/>
        <v>1.6682877942752083</v>
      </c>
      <c r="AG55" s="80">
        <f t="shared" si="71"/>
        <v>76</v>
      </c>
      <c r="AH55" s="24">
        <f t="shared" si="21"/>
        <v>0</v>
      </c>
      <c r="AI55" s="74">
        <f t="shared" si="22"/>
        <v>21.157681951651085</v>
      </c>
      <c r="AJ55" s="18">
        <f t="shared" si="23"/>
        <v>21.157681951651085</v>
      </c>
      <c r="AK55" s="58">
        <f t="shared" si="24"/>
        <v>0</v>
      </c>
      <c r="AL55" s="15">
        <f t="shared" si="25"/>
        <v>0</v>
      </c>
      <c r="AM55" s="13">
        <f t="shared" si="26"/>
        <v>76</v>
      </c>
      <c r="AN55" s="13">
        <f t="shared" si="27"/>
        <v>1.6682877942752083</v>
      </c>
      <c r="AO55" s="13">
        <f t="shared" si="28"/>
        <v>-1.0760806627423949</v>
      </c>
      <c r="AP55" s="13">
        <f t="shared" si="29"/>
        <v>1.6682877942752083</v>
      </c>
      <c r="AR55" s="80">
        <f t="shared" si="72"/>
        <v>76</v>
      </c>
      <c r="AS55" s="25">
        <f t="shared" si="30"/>
        <v>0</v>
      </c>
      <c r="AT55" s="60">
        <f t="shared" si="31"/>
        <v>0</v>
      </c>
      <c r="AU55" s="19">
        <f t="shared" si="32"/>
        <v>0</v>
      </c>
      <c r="AV55" s="60">
        <f t="shared" si="33"/>
        <v>0</v>
      </c>
      <c r="AW55" s="16">
        <f t="shared" si="34"/>
        <v>0</v>
      </c>
      <c r="AY55" s="80">
        <f t="shared" si="73"/>
        <v>76</v>
      </c>
      <c r="AZ55" s="40">
        <f t="shared" si="35"/>
        <v>1.0038357978049355</v>
      </c>
      <c r="BA55" s="57">
        <f t="shared" si="36"/>
        <v>1.0038357978049355</v>
      </c>
      <c r="BB55" s="18">
        <f t="shared" si="37"/>
        <v>1.0038357978049355</v>
      </c>
      <c r="BC55" s="76">
        <f t="shared" si="38"/>
        <v>1.0038357978049355</v>
      </c>
      <c r="BD55" s="18">
        <f t="shared" si="39"/>
        <v>1.0038357978049355</v>
      </c>
      <c r="BE55" s="13">
        <f t="shared" si="40"/>
        <v>76</v>
      </c>
      <c r="BF55" s="13">
        <f t="shared" si="41"/>
        <v>1.6682877942752083</v>
      </c>
      <c r="BG55" s="13">
        <f t="shared" si="42"/>
        <v>-1.0760806627423949</v>
      </c>
      <c r="BH55" s="13">
        <f t="shared" si="43"/>
        <v>1.6682877942752083</v>
      </c>
      <c r="BJ55" s="80">
        <f t="shared" si="74"/>
        <v>76</v>
      </c>
      <c r="BK55" s="43">
        <f t="shared" si="44"/>
        <v>0</v>
      </c>
      <c r="BL55" s="59">
        <f t="shared" si="45"/>
        <v>0</v>
      </c>
      <c r="BM55" s="19">
        <f t="shared" si="46"/>
        <v>0</v>
      </c>
      <c r="BN55" s="59">
        <f t="shared" si="47"/>
        <v>0</v>
      </c>
      <c r="BO55" s="19">
        <f t="shared" si="48"/>
        <v>0</v>
      </c>
      <c r="BP55" s="13">
        <f t="shared" si="49"/>
        <v>76</v>
      </c>
      <c r="BQ55" s="13">
        <f t="shared" si="50"/>
        <v>-1.0760806627423949</v>
      </c>
      <c r="BR55" s="13">
        <f t="shared" si="51"/>
        <v>1.6682877942752083</v>
      </c>
      <c r="BT55" s="80">
        <f t="shared" si="75"/>
        <v>76</v>
      </c>
      <c r="BU55" s="40">
        <f t="shared" si="52"/>
        <v>0.73051805462664987</v>
      </c>
      <c r="BV55" s="76">
        <f t="shared" si="53"/>
        <v>0.73051805462664987</v>
      </c>
      <c r="BW55" s="18">
        <f t="shared" si="54"/>
        <v>0.73051805462664987</v>
      </c>
      <c r="BX55" s="76">
        <f t="shared" si="55"/>
        <v>0.73051805462664987</v>
      </c>
      <c r="BY55" s="18">
        <f t="shared" si="56"/>
        <v>0.73051805462664987</v>
      </c>
      <c r="BZ55" s="13">
        <f t="shared" si="57"/>
        <v>76</v>
      </c>
      <c r="CA55" s="13">
        <f t="shared" si="1"/>
        <v>1.6682877942752083</v>
      </c>
      <c r="CC55" s="80">
        <f t="shared" si="76"/>
        <v>76</v>
      </c>
      <c r="CD55" s="25">
        <f t="shared" si="58"/>
        <v>20.427163897024435</v>
      </c>
      <c r="CE55" s="60">
        <f t="shared" si="59"/>
        <v>20.427163897024435</v>
      </c>
      <c r="CF55" s="19">
        <f t="shared" si="60"/>
        <v>20.427163897024435</v>
      </c>
      <c r="CG55" s="60">
        <f t="shared" si="61"/>
        <v>20.427163897024435</v>
      </c>
      <c r="CH55" s="19">
        <f t="shared" si="62"/>
        <v>20.427163897024435</v>
      </c>
      <c r="CI55" s="13">
        <f t="shared" si="63"/>
        <v>76</v>
      </c>
      <c r="CJ55" s="13">
        <f t="shared" si="64"/>
        <v>-1.0760806627423949</v>
      </c>
      <c r="CK55" s="13">
        <f t="shared" si="2"/>
        <v>1.6682877942752083</v>
      </c>
    </row>
    <row r="56" spans="3:89">
      <c r="C56" s="80">
        <f t="shared" si="65"/>
        <v>77</v>
      </c>
      <c r="D56" s="21">
        <f t="shared" si="3"/>
        <v>1.1522766960335122</v>
      </c>
      <c r="E56" s="31">
        <f t="shared" si="4"/>
        <v>-1.0107202549056309</v>
      </c>
      <c r="F56" s="31">
        <f t="shared" si="5"/>
        <v>-1.2107202549056308</v>
      </c>
      <c r="H56" s="80">
        <f t="shared" si="66"/>
        <v>77</v>
      </c>
      <c r="I56" s="21">
        <f t="shared" si="6"/>
        <v>20.306122849879642</v>
      </c>
      <c r="J56" s="31">
        <f t="shared" si="7"/>
        <v>-1.0107202549056309</v>
      </c>
      <c r="K56" s="31">
        <f t="shared" si="8"/>
        <v>-1.2107202549056308</v>
      </c>
      <c r="N56" s="80">
        <f t="shared" si="67"/>
        <v>77</v>
      </c>
      <c r="O56" s="40">
        <f t="shared" si="9"/>
        <v>1.1522766960335122</v>
      </c>
      <c r="P56" s="74">
        <f t="shared" si="10"/>
        <v>1.1522766960335122</v>
      </c>
      <c r="Q56" s="18">
        <f t="shared" si="11"/>
        <v>44.177115238173997</v>
      </c>
      <c r="R56" s="74">
        <f t="shared" si="12"/>
        <v>1.1522766960335122</v>
      </c>
      <c r="S56" s="15">
        <f t="shared" si="13"/>
        <v>44.177115238173997</v>
      </c>
      <c r="T56" s="13">
        <f t="shared" si="14"/>
        <v>77</v>
      </c>
      <c r="U56" s="13">
        <f t="shared" si="15"/>
        <v>1.6029273864384441</v>
      </c>
      <c r="W56" s="80">
        <f t="shared" si="68"/>
        <v>77</v>
      </c>
      <c r="X56" s="43">
        <f t="shared" si="16"/>
        <v>0</v>
      </c>
      <c r="Y56" s="59">
        <f t="shared" si="17"/>
        <v>0</v>
      </c>
      <c r="Z56" s="19">
        <f t="shared" si="18"/>
        <v>0</v>
      </c>
      <c r="AA56" s="59">
        <f t="shared" si="0"/>
        <v>0</v>
      </c>
      <c r="AB56" s="16">
        <f t="shared" si="19"/>
        <v>-43.024838542140486</v>
      </c>
      <c r="AC56" s="13">
        <f t="shared" si="20"/>
        <v>77</v>
      </c>
      <c r="AD56" s="13">
        <f t="shared" si="69"/>
        <v>-1.0107202549056309</v>
      </c>
      <c r="AE56" s="13">
        <f t="shared" si="70"/>
        <v>1.6029273864384441</v>
      </c>
      <c r="AG56" s="80">
        <f t="shared" si="71"/>
        <v>77</v>
      </c>
      <c r="AH56" s="24">
        <f t="shared" si="21"/>
        <v>0</v>
      </c>
      <c r="AI56" s="74">
        <f t="shared" si="22"/>
        <v>20.306122849879642</v>
      </c>
      <c r="AJ56" s="18">
        <f t="shared" si="23"/>
        <v>20.306122849879642</v>
      </c>
      <c r="AK56" s="58">
        <f t="shared" si="24"/>
        <v>0</v>
      </c>
      <c r="AL56" s="15">
        <f t="shared" si="25"/>
        <v>0</v>
      </c>
      <c r="AM56" s="13">
        <f t="shared" si="26"/>
        <v>77</v>
      </c>
      <c r="AN56" s="13">
        <f t="shared" si="27"/>
        <v>1.6029273864384441</v>
      </c>
      <c r="AO56" s="13">
        <f t="shared" si="28"/>
        <v>-1.0107202549056309</v>
      </c>
      <c r="AP56" s="13">
        <f t="shared" si="29"/>
        <v>1.6029273864384441</v>
      </c>
      <c r="AR56" s="80">
        <f t="shared" si="72"/>
        <v>77</v>
      </c>
      <c r="AS56" s="25">
        <f t="shared" si="30"/>
        <v>0</v>
      </c>
      <c r="AT56" s="60">
        <f t="shared" si="31"/>
        <v>0</v>
      </c>
      <c r="AU56" s="19">
        <f t="shared" si="32"/>
        <v>0</v>
      </c>
      <c r="AV56" s="60">
        <f t="shared" si="33"/>
        <v>0</v>
      </c>
      <c r="AW56" s="16">
        <f t="shared" si="34"/>
        <v>0</v>
      </c>
      <c r="AY56" s="80">
        <f t="shared" si="73"/>
        <v>77</v>
      </c>
      <c r="AZ56" s="40">
        <f t="shared" si="35"/>
        <v>1.1522766960335122</v>
      </c>
      <c r="BA56" s="57">
        <f t="shared" si="36"/>
        <v>1.1522766960335122</v>
      </c>
      <c r="BB56" s="18">
        <f t="shared" si="37"/>
        <v>1.1522766960335122</v>
      </c>
      <c r="BC56" s="76">
        <f t="shared" si="38"/>
        <v>1.1522766960335122</v>
      </c>
      <c r="BD56" s="18">
        <f t="shared" si="39"/>
        <v>1.1522766960335122</v>
      </c>
      <c r="BE56" s="13">
        <f t="shared" si="40"/>
        <v>77</v>
      </c>
      <c r="BF56" s="13">
        <f t="shared" si="41"/>
        <v>1.6029273864384441</v>
      </c>
      <c r="BG56" s="13">
        <f t="shared" si="42"/>
        <v>-1.0107202549056309</v>
      </c>
      <c r="BH56" s="13">
        <f t="shared" si="43"/>
        <v>1.6029273864384441</v>
      </c>
      <c r="BJ56" s="80">
        <f t="shared" si="74"/>
        <v>77</v>
      </c>
      <c r="BK56" s="43">
        <f t="shared" si="44"/>
        <v>0</v>
      </c>
      <c r="BL56" s="59">
        <f t="shared" si="45"/>
        <v>0</v>
      </c>
      <c r="BM56" s="19">
        <f t="shared" si="46"/>
        <v>0</v>
      </c>
      <c r="BN56" s="59">
        <f t="shared" si="47"/>
        <v>0</v>
      </c>
      <c r="BO56" s="19">
        <f t="shared" si="48"/>
        <v>0</v>
      </c>
      <c r="BP56" s="13">
        <f t="shared" si="49"/>
        <v>77</v>
      </c>
      <c r="BQ56" s="13">
        <f t="shared" si="50"/>
        <v>-1.0107202549056309</v>
      </c>
      <c r="BR56" s="13">
        <f t="shared" si="51"/>
        <v>1.6029273864384441</v>
      </c>
      <c r="BT56" s="80">
        <f t="shared" si="75"/>
        <v>77</v>
      </c>
      <c r="BU56" s="40">
        <f t="shared" si="52"/>
        <v>0.8333974226096057</v>
      </c>
      <c r="BV56" s="76">
        <f t="shared" si="53"/>
        <v>0.83339742260960747</v>
      </c>
      <c r="BW56" s="18">
        <f t="shared" si="54"/>
        <v>0.83339742260960747</v>
      </c>
      <c r="BX56" s="76">
        <f t="shared" si="55"/>
        <v>0.8333974226096057</v>
      </c>
      <c r="BY56" s="18">
        <f t="shared" si="56"/>
        <v>0.8333974226096057</v>
      </c>
      <c r="BZ56" s="13">
        <f t="shared" si="57"/>
        <v>77</v>
      </c>
      <c r="CA56" s="13">
        <f t="shared" si="1"/>
        <v>1.6029273864384441</v>
      </c>
      <c r="CC56" s="80">
        <f t="shared" si="76"/>
        <v>77</v>
      </c>
      <c r="CD56" s="25">
        <f t="shared" si="58"/>
        <v>19.472725427270035</v>
      </c>
      <c r="CE56" s="60">
        <f t="shared" si="59"/>
        <v>19.472725427270035</v>
      </c>
      <c r="CF56" s="19">
        <f t="shared" si="60"/>
        <v>19.472725427270035</v>
      </c>
      <c r="CG56" s="60">
        <f t="shared" si="61"/>
        <v>19.472725427270035</v>
      </c>
      <c r="CH56" s="19">
        <f t="shared" si="62"/>
        <v>19.472725427270035</v>
      </c>
      <c r="CI56" s="13">
        <f t="shared" si="63"/>
        <v>77</v>
      </c>
      <c r="CJ56" s="13">
        <f t="shared" si="64"/>
        <v>-1.0107202549056309</v>
      </c>
      <c r="CK56" s="13">
        <f t="shared" si="2"/>
        <v>1.6029273864384441</v>
      </c>
    </row>
    <row r="57" spans="3:89">
      <c r="C57" s="80">
        <f t="shared" si="65"/>
        <v>78</v>
      </c>
      <c r="D57" s="21">
        <f t="shared" si="3"/>
        <v>1.3162587882934798</v>
      </c>
      <c r="E57" s="31">
        <f t="shared" si="4"/>
        <v>-0.94620323072609125</v>
      </c>
      <c r="F57" s="31">
        <f t="shared" si="5"/>
        <v>-1.1462032307260912</v>
      </c>
      <c r="H57" s="80">
        <f t="shared" si="66"/>
        <v>78</v>
      </c>
      <c r="I57" s="21">
        <f t="shared" si="6"/>
        <v>19.470104942139628</v>
      </c>
      <c r="J57" s="31">
        <f t="shared" si="7"/>
        <v>-0.94620323072609125</v>
      </c>
      <c r="K57" s="31">
        <f t="shared" si="8"/>
        <v>-1.1462032307260912</v>
      </c>
      <c r="N57" s="80">
        <f t="shared" si="67"/>
        <v>78</v>
      </c>
      <c r="O57" s="40">
        <f t="shared" si="9"/>
        <v>1.3162587882934798</v>
      </c>
      <c r="P57" s="74">
        <f t="shared" si="10"/>
        <v>1.3162587882934798</v>
      </c>
      <c r="Q57" s="18">
        <f t="shared" si="11"/>
        <v>41.641561312869229</v>
      </c>
      <c r="R57" s="74">
        <f t="shared" si="12"/>
        <v>1.3162587882934798</v>
      </c>
      <c r="S57" s="15">
        <f t="shared" si="13"/>
        <v>41.641561312869229</v>
      </c>
      <c r="T57" s="13">
        <f t="shared" si="14"/>
        <v>78</v>
      </c>
      <c r="U57" s="13">
        <f t="shared" si="15"/>
        <v>1.5384103622589052</v>
      </c>
      <c r="W57" s="80">
        <f t="shared" si="68"/>
        <v>78</v>
      </c>
      <c r="X57" s="43">
        <f t="shared" si="16"/>
        <v>0</v>
      </c>
      <c r="Y57" s="59">
        <f t="shared" si="17"/>
        <v>0</v>
      </c>
      <c r="Z57" s="19">
        <f t="shared" si="18"/>
        <v>0</v>
      </c>
      <c r="AA57" s="59">
        <f t="shared" si="0"/>
        <v>0</v>
      </c>
      <c r="AB57" s="16">
        <f t="shared" si="19"/>
        <v>-40.325302524575747</v>
      </c>
      <c r="AC57" s="13">
        <f t="shared" si="20"/>
        <v>78</v>
      </c>
      <c r="AD57" s="13">
        <f t="shared" si="69"/>
        <v>-0.94620323072609125</v>
      </c>
      <c r="AE57" s="13">
        <f t="shared" si="70"/>
        <v>1.5384103622589052</v>
      </c>
      <c r="AG57" s="80">
        <f t="shared" si="71"/>
        <v>78</v>
      </c>
      <c r="AH57" s="24">
        <f t="shared" si="21"/>
        <v>0</v>
      </c>
      <c r="AI57" s="74">
        <f t="shared" si="22"/>
        <v>19.470104942139628</v>
      </c>
      <c r="AJ57" s="18">
        <f t="shared" si="23"/>
        <v>19.470104942139628</v>
      </c>
      <c r="AK57" s="58">
        <f t="shared" si="24"/>
        <v>0</v>
      </c>
      <c r="AL57" s="15">
        <f t="shared" si="25"/>
        <v>0</v>
      </c>
      <c r="AM57" s="13">
        <f t="shared" si="26"/>
        <v>78</v>
      </c>
      <c r="AN57" s="13">
        <f t="shared" si="27"/>
        <v>1.5384103622589052</v>
      </c>
      <c r="AO57" s="13">
        <f t="shared" si="28"/>
        <v>-0.94620323072609125</v>
      </c>
      <c r="AP57" s="13">
        <f t="shared" si="29"/>
        <v>1.5384103622589052</v>
      </c>
      <c r="AR57" s="80">
        <f t="shared" si="72"/>
        <v>78</v>
      </c>
      <c r="AS57" s="25">
        <f t="shared" si="30"/>
        <v>0</v>
      </c>
      <c r="AT57" s="60">
        <f t="shared" si="31"/>
        <v>0</v>
      </c>
      <c r="AU57" s="19">
        <f t="shared" si="32"/>
        <v>0</v>
      </c>
      <c r="AV57" s="60">
        <f t="shared" si="33"/>
        <v>0</v>
      </c>
      <c r="AW57" s="16">
        <f t="shared" si="34"/>
        <v>0</v>
      </c>
      <c r="AY57" s="80">
        <f t="shared" si="73"/>
        <v>78</v>
      </c>
      <c r="AZ57" s="40">
        <f t="shared" si="35"/>
        <v>1.3162587882934798</v>
      </c>
      <c r="BA57" s="57">
        <f t="shared" si="36"/>
        <v>1.3162587882934798</v>
      </c>
      <c r="BB57" s="18">
        <f t="shared" si="37"/>
        <v>1.3162587882934798</v>
      </c>
      <c r="BC57" s="76">
        <f t="shared" si="38"/>
        <v>1.3162587882934798</v>
      </c>
      <c r="BD57" s="18">
        <f t="shared" si="39"/>
        <v>1.3162587882934798</v>
      </c>
      <c r="BE57" s="13">
        <f t="shared" si="40"/>
        <v>78</v>
      </c>
      <c r="BF57" s="13">
        <f t="shared" si="41"/>
        <v>1.5384103622589052</v>
      </c>
      <c r="BG57" s="13">
        <f t="shared" si="42"/>
        <v>-0.94620323072609125</v>
      </c>
      <c r="BH57" s="13">
        <f t="shared" si="43"/>
        <v>1.5384103622589052</v>
      </c>
      <c r="BJ57" s="80">
        <f t="shared" si="74"/>
        <v>78</v>
      </c>
      <c r="BK57" s="43">
        <f t="shared" si="44"/>
        <v>0</v>
      </c>
      <c r="BL57" s="59">
        <f t="shared" si="45"/>
        <v>0</v>
      </c>
      <c r="BM57" s="19">
        <f t="shared" si="46"/>
        <v>0</v>
      </c>
      <c r="BN57" s="59">
        <f t="shared" si="47"/>
        <v>0</v>
      </c>
      <c r="BO57" s="19">
        <f t="shared" si="48"/>
        <v>0</v>
      </c>
      <c r="BP57" s="13">
        <f t="shared" si="49"/>
        <v>78</v>
      </c>
      <c r="BQ57" s="13">
        <f t="shared" si="50"/>
        <v>-0.94620323072609125</v>
      </c>
      <c r="BR57" s="13">
        <f t="shared" si="51"/>
        <v>1.5384103622589052</v>
      </c>
      <c r="BT57" s="80">
        <f t="shared" si="75"/>
        <v>78</v>
      </c>
      <c r="BU57" s="40">
        <f t="shared" si="52"/>
        <v>0.94606583906190167</v>
      </c>
      <c r="BV57" s="76">
        <f t="shared" si="53"/>
        <v>0.94606583906190167</v>
      </c>
      <c r="BW57" s="18">
        <f t="shared" si="54"/>
        <v>0.94606583906190167</v>
      </c>
      <c r="BX57" s="76">
        <f t="shared" si="55"/>
        <v>0.94606583906190167</v>
      </c>
      <c r="BY57" s="18">
        <f t="shared" si="56"/>
        <v>0.94606583906190167</v>
      </c>
      <c r="BZ57" s="13">
        <f t="shared" si="57"/>
        <v>78</v>
      </c>
      <c r="CA57" s="13">
        <f t="shared" si="1"/>
        <v>1.5384103622589052</v>
      </c>
      <c r="CC57" s="80">
        <f t="shared" si="76"/>
        <v>78</v>
      </c>
      <c r="CD57" s="25">
        <f t="shared" si="58"/>
        <v>18.524039103077726</v>
      </c>
      <c r="CE57" s="60">
        <f t="shared" si="59"/>
        <v>18.524039103077726</v>
      </c>
      <c r="CF57" s="19">
        <f t="shared" si="60"/>
        <v>18.524039103077726</v>
      </c>
      <c r="CG57" s="60">
        <f t="shared" si="61"/>
        <v>18.524039103077726</v>
      </c>
      <c r="CH57" s="19">
        <f t="shared" si="62"/>
        <v>18.524039103077726</v>
      </c>
      <c r="CI57" s="13">
        <f t="shared" si="63"/>
        <v>78</v>
      </c>
      <c r="CJ57" s="13">
        <f t="shared" si="64"/>
        <v>-0.94620323072609125</v>
      </c>
      <c r="CK57" s="13">
        <f t="shared" si="2"/>
        <v>1.5384103622589052</v>
      </c>
    </row>
    <row r="58" spans="3:89">
      <c r="C58" s="80">
        <f t="shared" si="65"/>
        <v>79</v>
      </c>
      <c r="D58" s="21">
        <f t="shared" si="3"/>
        <v>1.4965821334398903</v>
      </c>
      <c r="E58" s="31">
        <f t="shared" si="4"/>
        <v>-0.88250810183894246</v>
      </c>
      <c r="F58" s="31">
        <f t="shared" si="5"/>
        <v>-1.0825081018389424</v>
      </c>
      <c r="H58" s="80">
        <f t="shared" si="66"/>
        <v>79</v>
      </c>
      <c r="I58" s="21">
        <f t="shared" si="6"/>
        <v>18.650428287286047</v>
      </c>
      <c r="J58" s="31">
        <f t="shared" si="7"/>
        <v>-0.88250810183894246</v>
      </c>
      <c r="K58" s="31">
        <f t="shared" si="8"/>
        <v>-1.0825081018389424</v>
      </c>
      <c r="N58" s="80">
        <f t="shared" si="67"/>
        <v>79</v>
      </c>
      <c r="O58" s="40">
        <f t="shared" si="9"/>
        <v>1.4965821334398903</v>
      </c>
      <c r="P58" s="74">
        <f t="shared" si="10"/>
        <v>1.4965821334398903</v>
      </c>
      <c r="Q58" s="18">
        <f t="shared" si="11"/>
        <v>39.233717568479605</v>
      </c>
      <c r="R58" s="74">
        <f t="shared" si="12"/>
        <v>1.4965821334398903</v>
      </c>
      <c r="S58" s="15">
        <f t="shared" si="13"/>
        <v>39.233717568479605</v>
      </c>
      <c r="T58" s="13">
        <f t="shared" si="14"/>
        <v>79</v>
      </c>
      <c r="U58" s="13">
        <f t="shared" si="15"/>
        <v>1.4747152333717564</v>
      </c>
      <c r="W58" s="80">
        <f t="shared" si="68"/>
        <v>79</v>
      </c>
      <c r="X58" s="43">
        <f t="shared" si="16"/>
        <v>0</v>
      </c>
      <c r="Y58" s="59">
        <f t="shared" si="17"/>
        <v>0</v>
      </c>
      <c r="Z58" s="19">
        <f t="shared" si="18"/>
        <v>0</v>
      </c>
      <c r="AA58" s="59">
        <f t="shared" si="0"/>
        <v>0</v>
      </c>
      <c r="AB58" s="16">
        <f t="shared" si="19"/>
        <v>-37.737135435039718</v>
      </c>
      <c r="AC58" s="13">
        <f t="shared" si="20"/>
        <v>79</v>
      </c>
      <c r="AD58" s="13">
        <f t="shared" si="69"/>
        <v>-0.88250810183894246</v>
      </c>
      <c r="AE58" s="13">
        <f t="shared" si="70"/>
        <v>1.4747152333717564</v>
      </c>
      <c r="AG58" s="80">
        <f t="shared" si="71"/>
        <v>79</v>
      </c>
      <c r="AH58" s="24">
        <f t="shared" si="21"/>
        <v>0</v>
      </c>
      <c r="AI58" s="74">
        <f t="shared" si="22"/>
        <v>18.650428287286047</v>
      </c>
      <c r="AJ58" s="18">
        <f t="shared" si="23"/>
        <v>18.650428287286033</v>
      </c>
      <c r="AK58" s="58">
        <f t="shared" si="24"/>
        <v>0</v>
      </c>
      <c r="AL58" s="15">
        <f t="shared" si="25"/>
        <v>0</v>
      </c>
      <c r="AM58" s="13">
        <f t="shared" si="26"/>
        <v>79</v>
      </c>
      <c r="AN58" s="13">
        <f t="shared" si="27"/>
        <v>1.4747152333717564</v>
      </c>
      <c r="AO58" s="13">
        <f t="shared" si="28"/>
        <v>-0.88250810183894246</v>
      </c>
      <c r="AP58" s="13">
        <f t="shared" si="29"/>
        <v>1.4747152333717564</v>
      </c>
      <c r="AR58" s="80">
        <f t="shared" si="72"/>
        <v>79</v>
      </c>
      <c r="AS58" s="25">
        <f t="shared" si="30"/>
        <v>0</v>
      </c>
      <c r="AT58" s="60">
        <f t="shared" si="31"/>
        <v>0</v>
      </c>
      <c r="AU58" s="19">
        <f t="shared" si="32"/>
        <v>0</v>
      </c>
      <c r="AV58" s="60">
        <f t="shared" si="33"/>
        <v>0</v>
      </c>
      <c r="AW58" s="16">
        <f t="shared" si="34"/>
        <v>0</v>
      </c>
      <c r="AY58" s="80">
        <f t="shared" si="73"/>
        <v>79</v>
      </c>
      <c r="AZ58" s="40">
        <f t="shared" si="35"/>
        <v>1.4965821334398903</v>
      </c>
      <c r="BA58" s="57">
        <f t="shared" si="36"/>
        <v>1.4965821334398903</v>
      </c>
      <c r="BB58" s="18">
        <f t="shared" si="37"/>
        <v>1.4965821334398903</v>
      </c>
      <c r="BC58" s="76">
        <f t="shared" si="38"/>
        <v>1.4965821334398903</v>
      </c>
      <c r="BD58" s="18">
        <f t="shared" si="39"/>
        <v>1.4965821334398903</v>
      </c>
      <c r="BE58" s="13">
        <f t="shared" si="40"/>
        <v>79</v>
      </c>
      <c r="BF58" s="13">
        <f t="shared" si="41"/>
        <v>1.4747152333717564</v>
      </c>
      <c r="BG58" s="13">
        <f t="shared" si="42"/>
        <v>-0.88250810183894246</v>
      </c>
      <c r="BH58" s="13">
        <f t="shared" si="43"/>
        <v>1.4747152333717564</v>
      </c>
      <c r="BJ58" s="80">
        <f t="shared" si="74"/>
        <v>79</v>
      </c>
      <c r="BK58" s="43">
        <f t="shared" si="44"/>
        <v>0</v>
      </c>
      <c r="BL58" s="59">
        <f t="shared" si="45"/>
        <v>0</v>
      </c>
      <c r="BM58" s="19">
        <f t="shared" si="46"/>
        <v>0</v>
      </c>
      <c r="BN58" s="59">
        <f t="shared" si="47"/>
        <v>0</v>
      </c>
      <c r="BO58" s="19">
        <f t="shared" si="48"/>
        <v>0</v>
      </c>
      <c r="BP58" s="13">
        <f t="shared" si="49"/>
        <v>79</v>
      </c>
      <c r="BQ58" s="13">
        <f t="shared" si="50"/>
        <v>-0.88250810183894246</v>
      </c>
      <c r="BR58" s="13">
        <f t="shared" si="51"/>
        <v>1.4747152333717564</v>
      </c>
      <c r="BT58" s="80">
        <f t="shared" si="75"/>
        <v>79</v>
      </c>
      <c r="BU58" s="40">
        <f t="shared" si="52"/>
        <v>1.0688645871389468</v>
      </c>
      <c r="BV58" s="76">
        <f t="shared" si="53"/>
        <v>1.068864587138961</v>
      </c>
      <c r="BW58" s="18">
        <f t="shared" si="54"/>
        <v>1.068864587138961</v>
      </c>
      <c r="BX58" s="76">
        <f t="shared" si="55"/>
        <v>1.0688645871389468</v>
      </c>
      <c r="BY58" s="18">
        <f t="shared" si="56"/>
        <v>1.0688645871389468</v>
      </c>
      <c r="BZ58" s="13">
        <f t="shared" si="57"/>
        <v>79</v>
      </c>
      <c r="CA58" s="13">
        <f t="shared" si="1"/>
        <v>1.4747152333717564</v>
      </c>
      <c r="CC58" s="80">
        <f t="shared" si="76"/>
        <v>79</v>
      </c>
      <c r="CD58" s="25">
        <f t="shared" si="58"/>
        <v>17.5815637001471</v>
      </c>
      <c r="CE58" s="60">
        <f t="shared" si="59"/>
        <v>17.581563700147086</v>
      </c>
      <c r="CF58" s="19">
        <f t="shared" si="60"/>
        <v>17.581563700147086</v>
      </c>
      <c r="CG58" s="60">
        <f t="shared" si="61"/>
        <v>17.5815637001471</v>
      </c>
      <c r="CH58" s="19">
        <f t="shared" si="62"/>
        <v>17.5815637001471</v>
      </c>
      <c r="CI58" s="13">
        <f t="shared" si="63"/>
        <v>79</v>
      </c>
      <c r="CJ58" s="13">
        <f t="shared" si="64"/>
        <v>-0.88250810183894246</v>
      </c>
      <c r="CK58" s="13">
        <f t="shared" si="2"/>
        <v>1.4747152333717564</v>
      </c>
    </row>
    <row r="59" spans="3:89">
      <c r="C59" s="80">
        <f t="shared" si="65"/>
        <v>80</v>
      </c>
      <c r="D59" s="21">
        <f t="shared" si="3"/>
        <v>1.6940070904706346</v>
      </c>
      <c r="E59" s="31">
        <f t="shared" si="4"/>
        <v>-0.81961419080464182</v>
      </c>
      <c r="F59" s="31">
        <f t="shared" si="5"/>
        <v>-1.0196141908046419</v>
      </c>
      <c r="H59" s="80">
        <f t="shared" si="66"/>
        <v>80</v>
      </c>
      <c r="I59" s="21">
        <f t="shared" si="6"/>
        <v>17.847853244316767</v>
      </c>
      <c r="J59" s="31">
        <f t="shared" si="7"/>
        <v>-0.81961419080464182</v>
      </c>
      <c r="K59" s="31">
        <f t="shared" si="8"/>
        <v>-1.0196141908046419</v>
      </c>
      <c r="N59" s="80">
        <f t="shared" si="67"/>
        <v>80</v>
      </c>
      <c r="O59" s="40">
        <f t="shared" si="9"/>
        <v>1.6940070904706346</v>
      </c>
      <c r="P59" s="74">
        <f t="shared" si="10"/>
        <v>1.6940070904706346</v>
      </c>
      <c r="Q59" s="18">
        <f t="shared" si="11"/>
        <v>36.94763134986259</v>
      </c>
      <c r="R59" s="74">
        <f t="shared" si="12"/>
        <v>1.6940070904706346</v>
      </c>
      <c r="S59" s="15">
        <f t="shared" si="13"/>
        <v>36.947631349862604</v>
      </c>
      <c r="T59" s="13">
        <f t="shared" si="14"/>
        <v>80</v>
      </c>
      <c r="U59" s="13">
        <f t="shared" si="15"/>
        <v>1.4118213223374554</v>
      </c>
      <c r="W59" s="80">
        <f t="shared" si="68"/>
        <v>80</v>
      </c>
      <c r="X59" s="43">
        <f t="shared" si="16"/>
        <v>0</v>
      </c>
      <c r="Y59" s="59">
        <f t="shared" si="17"/>
        <v>0</v>
      </c>
      <c r="Z59" s="19">
        <f t="shared" si="18"/>
        <v>0</v>
      </c>
      <c r="AA59" s="59">
        <f t="shared" si="0"/>
        <v>0</v>
      </c>
      <c r="AB59" s="16">
        <f t="shared" si="19"/>
        <v>-35.25362425939197</v>
      </c>
      <c r="AC59" s="13">
        <f t="shared" si="20"/>
        <v>80</v>
      </c>
      <c r="AD59" s="13">
        <f t="shared" si="69"/>
        <v>-0.81961419080464193</v>
      </c>
      <c r="AE59" s="13">
        <f t="shared" si="70"/>
        <v>1.4118213223374554</v>
      </c>
      <c r="AG59" s="80">
        <f t="shared" si="71"/>
        <v>80</v>
      </c>
      <c r="AH59" s="24">
        <f t="shared" si="21"/>
        <v>0</v>
      </c>
      <c r="AI59" s="74">
        <f>IF($AG59&lt;$C$10,$I59,$AJ59)</f>
        <v>17.847853244316767</v>
      </c>
      <c r="AJ59" s="18">
        <f t="shared" si="23"/>
        <v>17.847853244316767</v>
      </c>
      <c r="AK59" s="58">
        <f t="shared" si="24"/>
        <v>0</v>
      </c>
      <c r="AL59" s="15">
        <f t="shared" si="25"/>
        <v>0</v>
      </c>
      <c r="AM59" s="13">
        <f t="shared" si="26"/>
        <v>80</v>
      </c>
      <c r="AN59" s="13">
        <f t="shared" si="27"/>
        <v>1.4118213223374554</v>
      </c>
      <c r="AO59" s="13">
        <f t="shared" si="28"/>
        <v>-0.81961419080464193</v>
      </c>
      <c r="AP59" s="13">
        <f t="shared" si="29"/>
        <v>1.4118213223374554</v>
      </c>
      <c r="AR59" s="80">
        <f t="shared" si="72"/>
        <v>80</v>
      </c>
      <c r="AS59" s="25">
        <f t="shared" si="30"/>
        <v>0</v>
      </c>
      <c r="AT59" s="60">
        <f t="shared" si="31"/>
        <v>0</v>
      </c>
      <c r="AU59" s="19">
        <f t="shared" si="32"/>
        <v>0</v>
      </c>
      <c r="AV59" s="60">
        <f t="shared" si="33"/>
        <v>0</v>
      </c>
      <c r="AW59" s="16">
        <f t="shared" si="34"/>
        <v>0</v>
      </c>
      <c r="AY59" s="80">
        <f t="shared" si="73"/>
        <v>80</v>
      </c>
      <c r="AZ59" s="40">
        <f t="shared" si="35"/>
        <v>1.6940070904706275</v>
      </c>
      <c r="BA59" s="57">
        <f t="shared" si="36"/>
        <v>1.6940070904706346</v>
      </c>
      <c r="BB59" s="18">
        <f t="shared" si="37"/>
        <v>1.6940070904706346</v>
      </c>
      <c r="BC59" s="76">
        <f t="shared" si="38"/>
        <v>1.6940070904706275</v>
      </c>
      <c r="BD59" s="18">
        <f t="shared" si="39"/>
        <v>1.6940070904706275</v>
      </c>
      <c r="BE59" s="13">
        <f t="shared" si="40"/>
        <v>80</v>
      </c>
      <c r="BF59" s="13">
        <f t="shared" si="41"/>
        <v>1.4118213223374554</v>
      </c>
      <c r="BG59" s="13">
        <f t="shared" si="42"/>
        <v>-0.81961419080464193</v>
      </c>
      <c r="BH59" s="13">
        <f t="shared" si="43"/>
        <v>1.4118213223374554</v>
      </c>
      <c r="BJ59" s="80">
        <f t="shared" si="74"/>
        <v>80</v>
      </c>
      <c r="BK59" s="43">
        <f t="shared" si="44"/>
        <v>7.1054273576010019E-15</v>
      </c>
      <c r="BL59" s="59">
        <f t="shared" si="45"/>
        <v>0</v>
      </c>
      <c r="BM59" s="19">
        <f t="shared" si="46"/>
        <v>0</v>
      </c>
      <c r="BN59" s="59">
        <f t="shared" si="47"/>
        <v>7.1054273576010019E-15</v>
      </c>
      <c r="BO59" s="19">
        <f t="shared" si="48"/>
        <v>7.1054273576010019E-15</v>
      </c>
      <c r="BP59" s="13">
        <f t="shared" si="49"/>
        <v>80</v>
      </c>
      <c r="BQ59" s="13">
        <f t="shared" si="50"/>
        <v>-0.81961419080464193</v>
      </c>
      <c r="BR59" s="13">
        <f t="shared" si="51"/>
        <v>1.4118213223374554</v>
      </c>
      <c r="BT59" s="80">
        <f t="shared" si="75"/>
        <v>80</v>
      </c>
      <c r="BU59" s="40">
        <f t="shared" si="52"/>
        <v>1.2020887766503598</v>
      </c>
      <c r="BV59" s="76">
        <f t="shared" si="53"/>
        <v>1.2020887766503598</v>
      </c>
      <c r="BW59" s="18">
        <f t="shared" si="54"/>
        <v>1.2020887766503598</v>
      </c>
      <c r="BX59" s="76">
        <f t="shared" si="55"/>
        <v>1.2020887766503598</v>
      </c>
      <c r="BY59" s="18">
        <f t="shared" si="56"/>
        <v>1.2020887766503598</v>
      </c>
      <c r="BZ59" s="13">
        <f t="shared" si="57"/>
        <v>80</v>
      </c>
      <c r="CA59" s="13">
        <f t="shared" si="1"/>
        <v>1.4118213223374554</v>
      </c>
      <c r="CC59" s="80">
        <f t="shared" si="76"/>
        <v>80</v>
      </c>
      <c r="CD59" s="25">
        <f t="shared" si="58"/>
        <v>16.645764467666407</v>
      </c>
      <c r="CE59" s="60">
        <f t="shared" si="59"/>
        <v>16.645764467666407</v>
      </c>
      <c r="CF59" s="19">
        <f t="shared" si="60"/>
        <v>16.645764467666407</v>
      </c>
      <c r="CG59" s="60">
        <f t="shared" si="61"/>
        <v>16.645764467666407</v>
      </c>
      <c r="CH59" s="19">
        <f t="shared" si="62"/>
        <v>16.645764467666407</v>
      </c>
      <c r="CI59" s="13">
        <f t="shared" si="63"/>
        <v>80</v>
      </c>
      <c r="CJ59" s="13">
        <f t="shared" si="64"/>
        <v>-0.81961419080464193</v>
      </c>
      <c r="CK59" s="13">
        <f t="shared" si="2"/>
        <v>1.4118213223374554</v>
      </c>
    </row>
    <row r="60" spans="3:89">
      <c r="C60" s="80">
        <f t="shared" si="65"/>
        <v>81</v>
      </c>
      <c r="D60" s="21">
        <f t="shared" si="3"/>
        <v>1.9092481646126025</v>
      </c>
      <c r="E60" s="31">
        <f t="shared" si="4"/>
        <v>-0.75750159081185597</v>
      </c>
      <c r="F60" s="31">
        <f t="shared" si="5"/>
        <v>-0.95750159081185604</v>
      </c>
      <c r="H60" s="80">
        <f t="shared" si="66"/>
        <v>81</v>
      </c>
      <c r="I60" s="21">
        <f t="shared" si="6"/>
        <v>17.063094318458752</v>
      </c>
      <c r="J60" s="31">
        <f t="shared" si="7"/>
        <v>-0.75750159081185597</v>
      </c>
      <c r="K60" s="31">
        <f t="shared" si="8"/>
        <v>-0.95750159081185604</v>
      </c>
      <c r="N60" s="80">
        <f t="shared" si="67"/>
        <v>81</v>
      </c>
      <c r="O60" s="40">
        <f t="shared" si="9"/>
        <v>1.9092481646126025</v>
      </c>
      <c r="P60" s="74">
        <f t="shared" si="10"/>
        <v>1.9092481646126025</v>
      </c>
      <c r="Q60" s="18">
        <f t="shared" si="11"/>
        <v>34.777697401548778</v>
      </c>
      <c r="R60" s="74">
        <f t="shared" si="12"/>
        <v>1.9092481646126025</v>
      </c>
      <c r="S60" s="15">
        <f t="shared" si="13"/>
        <v>34.777697401548792</v>
      </c>
      <c r="T60" s="13">
        <f t="shared" si="14"/>
        <v>81</v>
      </c>
      <c r="U60" s="13">
        <f t="shared" si="15"/>
        <v>1.3497087223446693</v>
      </c>
      <c r="W60" s="80">
        <f t="shared" si="68"/>
        <v>81</v>
      </c>
      <c r="X60" s="43">
        <f t="shared" si="16"/>
        <v>0</v>
      </c>
      <c r="Y60" s="59">
        <f t="shared" si="17"/>
        <v>0</v>
      </c>
      <c r="Z60" s="19">
        <f t="shared" si="18"/>
        <v>0</v>
      </c>
      <c r="AA60" s="59">
        <f t="shared" si="0"/>
        <v>0</v>
      </c>
      <c r="AB60" s="16">
        <f t="shared" si="19"/>
        <v>-32.868449236936186</v>
      </c>
      <c r="AC60" s="13">
        <f t="shared" si="20"/>
        <v>81</v>
      </c>
      <c r="AD60" s="13">
        <f t="shared" si="69"/>
        <v>-0.75750159081185608</v>
      </c>
      <c r="AE60" s="13">
        <f t="shared" si="70"/>
        <v>1.3497087223446693</v>
      </c>
      <c r="AG60" s="80">
        <f t="shared" si="71"/>
        <v>81</v>
      </c>
      <c r="AH60" s="24">
        <f t="shared" si="21"/>
        <v>0</v>
      </c>
      <c r="AI60" s="74">
        <f t="shared" si="22"/>
        <v>17.063094318458752</v>
      </c>
      <c r="AJ60" s="18">
        <f t="shared" si="23"/>
        <v>17.063094318458745</v>
      </c>
      <c r="AK60" s="58">
        <f t="shared" si="24"/>
        <v>0</v>
      </c>
      <c r="AL60" s="15">
        <f t="shared" si="25"/>
        <v>0</v>
      </c>
      <c r="AM60" s="13">
        <f t="shared" si="26"/>
        <v>81</v>
      </c>
      <c r="AN60" s="13">
        <f t="shared" si="27"/>
        <v>1.3497087223446693</v>
      </c>
      <c r="AO60" s="13">
        <f t="shared" si="28"/>
        <v>-0.75750159081185608</v>
      </c>
      <c r="AP60" s="13">
        <f t="shared" si="29"/>
        <v>1.3497087223446693</v>
      </c>
      <c r="AR60" s="80">
        <f t="shared" si="72"/>
        <v>81</v>
      </c>
      <c r="AS60" s="25">
        <f t="shared" si="30"/>
        <v>0</v>
      </c>
      <c r="AT60" s="60">
        <f t="shared" si="31"/>
        <v>0</v>
      </c>
      <c r="AU60" s="19">
        <f t="shared" si="32"/>
        <v>0</v>
      </c>
      <c r="AV60" s="60">
        <f t="shared" si="33"/>
        <v>0</v>
      </c>
      <c r="AW60" s="16">
        <f t="shared" si="34"/>
        <v>0</v>
      </c>
      <c r="AY60" s="80">
        <f t="shared" si="73"/>
        <v>81</v>
      </c>
      <c r="AZ60" s="40">
        <f t="shared" si="35"/>
        <v>1.9092481646125918</v>
      </c>
      <c r="BA60" s="57">
        <f t="shared" si="36"/>
        <v>1.9092481646126025</v>
      </c>
      <c r="BB60" s="18">
        <f t="shared" si="37"/>
        <v>1.9092481646126025</v>
      </c>
      <c r="BC60" s="76">
        <f t="shared" si="38"/>
        <v>1.9092481646125918</v>
      </c>
      <c r="BD60" s="18">
        <f t="shared" si="39"/>
        <v>1.9092481646125918</v>
      </c>
      <c r="BE60" s="13">
        <f t="shared" si="40"/>
        <v>81</v>
      </c>
      <c r="BF60" s="13">
        <f t="shared" si="41"/>
        <v>1.3497087223446693</v>
      </c>
      <c r="BG60" s="13">
        <f t="shared" si="42"/>
        <v>-0.75750159081185608</v>
      </c>
      <c r="BH60" s="13">
        <f t="shared" si="43"/>
        <v>1.3497087223446693</v>
      </c>
      <c r="BJ60" s="80">
        <f t="shared" si="74"/>
        <v>81</v>
      </c>
      <c r="BK60" s="43">
        <f t="shared" si="44"/>
        <v>1.0658141036401503E-14</v>
      </c>
      <c r="BL60" s="59">
        <f t="shared" si="45"/>
        <v>0</v>
      </c>
      <c r="BM60" s="19">
        <f t="shared" si="46"/>
        <v>0</v>
      </c>
      <c r="BN60" s="59">
        <f t="shared" si="47"/>
        <v>1.0658141036401503E-14</v>
      </c>
      <c r="BO60" s="19">
        <f t="shared" si="48"/>
        <v>1.0658141036401503E-14</v>
      </c>
      <c r="BP60" s="13">
        <f t="shared" si="49"/>
        <v>81</v>
      </c>
      <c r="BQ60" s="13">
        <f t="shared" si="50"/>
        <v>-0.75750159081185608</v>
      </c>
      <c r="BR60" s="13">
        <f t="shared" si="51"/>
        <v>1.3497087223446693</v>
      </c>
      <c r="BT60" s="80">
        <f t="shared" si="75"/>
        <v>81</v>
      </c>
      <c r="BU60" s="40">
        <f t="shared" si="52"/>
        <v>1.3459837835148285</v>
      </c>
      <c r="BV60" s="76">
        <f t="shared" si="53"/>
        <v>1.3459837835148338</v>
      </c>
      <c r="BW60" s="18">
        <f t="shared" si="54"/>
        <v>1.3459837835148338</v>
      </c>
      <c r="BX60" s="76">
        <f t="shared" si="55"/>
        <v>1.3459837835148285</v>
      </c>
      <c r="BY60" s="18">
        <f t="shared" si="56"/>
        <v>1.3459837835148285</v>
      </c>
      <c r="BZ60" s="13">
        <f t="shared" si="57"/>
        <v>81</v>
      </c>
      <c r="CA60" s="13">
        <f t="shared" si="1"/>
        <v>1.3497087223446693</v>
      </c>
      <c r="CC60" s="80">
        <f t="shared" si="76"/>
        <v>81</v>
      </c>
      <c r="CD60" s="25">
        <f t="shared" si="58"/>
        <v>15.717110534943924</v>
      </c>
      <c r="CE60" s="60">
        <f t="shared" si="59"/>
        <v>15.717110534943918</v>
      </c>
      <c r="CF60" s="19">
        <f t="shared" si="60"/>
        <v>15.717110534943918</v>
      </c>
      <c r="CG60" s="60">
        <f t="shared" si="61"/>
        <v>15.717110534943924</v>
      </c>
      <c r="CH60" s="19">
        <f t="shared" si="62"/>
        <v>15.717110534943924</v>
      </c>
      <c r="CI60" s="13">
        <f t="shared" si="63"/>
        <v>81</v>
      </c>
      <c r="CJ60" s="13">
        <f t="shared" si="64"/>
        <v>-0.75750159081185608</v>
      </c>
      <c r="CK60" s="13">
        <f t="shared" si="2"/>
        <v>1.3497087223446693</v>
      </c>
    </row>
    <row r="61" spans="3:89">
      <c r="C61" s="80">
        <f t="shared" si="65"/>
        <v>82</v>
      </c>
      <c r="D61" s="21">
        <f t="shared" si="3"/>
        <v>2.1429684614600717</v>
      </c>
      <c r="E61" s="31">
        <f t="shared" si="4"/>
        <v>-0.69615112785278488</v>
      </c>
      <c r="F61" s="31">
        <f t="shared" si="5"/>
        <v>-0.89615112785278495</v>
      </c>
      <c r="H61" s="80">
        <f t="shared" si="66"/>
        <v>82</v>
      </c>
      <c r="I61" s="21">
        <f t="shared" si="6"/>
        <v>16.296814615306225</v>
      </c>
      <c r="J61" s="31">
        <f t="shared" si="7"/>
        <v>-0.69615112785278488</v>
      </c>
      <c r="K61" s="31">
        <f t="shared" si="8"/>
        <v>-0.89615112785278495</v>
      </c>
      <c r="N61" s="80">
        <f t="shared" si="67"/>
        <v>82</v>
      </c>
      <c r="O61" s="40">
        <f t="shared" si="9"/>
        <v>2.1429684614600717</v>
      </c>
      <c r="P61" s="74">
        <f t="shared" si="10"/>
        <v>2.1429684614600717</v>
      </c>
      <c r="Q61" s="18">
        <f t="shared" si="11"/>
        <v>32.718625454348867</v>
      </c>
      <c r="R61" s="74">
        <f t="shared" si="12"/>
        <v>2.1429684614600717</v>
      </c>
      <c r="S61" s="15">
        <f t="shared" si="13"/>
        <v>32.718625454348867</v>
      </c>
      <c r="T61" s="13">
        <f t="shared" si="14"/>
        <v>82</v>
      </c>
      <c r="U61" s="13">
        <f t="shared" si="15"/>
        <v>1.2883582593855978</v>
      </c>
      <c r="W61" s="80">
        <f t="shared" si="68"/>
        <v>82</v>
      </c>
      <c r="X61" s="43">
        <f t="shared" si="16"/>
        <v>0</v>
      </c>
      <c r="Y61" s="59">
        <f t="shared" si="17"/>
        <v>0</v>
      </c>
      <c r="Z61" s="19">
        <f t="shared" si="18"/>
        <v>0</v>
      </c>
      <c r="AA61" s="59">
        <f t="shared" si="0"/>
        <v>0</v>
      </c>
      <c r="AB61" s="16">
        <f t="shared" si="19"/>
        <v>-30.575656992888796</v>
      </c>
      <c r="AC61" s="13">
        <f t="shared" si="20"/>
        <v>82</v>
      </c>
      <c r="AD61" s="13">
        <f t="shared" si="69"/>
        <v>-0.69615112785278488</v>
      </c>
      <c r="AE61" s="13">
        <f t="shared" si="70"/>
        <v>1.2883582593855978</v>
      </c>
      <c r="AG61" s="80">
        <f t="shared" si="71"/>
        <v>82</v>
      </c>
      <c r="AH61" s="24">
        <f t="shared" si="21"/>
        <v>0</v>
      </c>
      <c r="AI61" s="74">
        <f t="shared" si="22"/>
        <v>16.296814615306225</v>
      </c>
      <c r="AJ61" s="18">
        <f t="shared" si="23"/>
        <v>16.296814615306211</v>
      </c>
      <c r="AK61" s="58">
        <f t="shared" si="24"/>
        <v>0</v>
      </c>
      <c r="AL61" s="15">
        <f t="shared" si="25"/>
        <v>0</v>
      </c>
      <c r="AM61" s="13">
        <f t="shared" si="26"/>
        <v>82</v>
      </c>
      <c r="AN61" s="13">
        <f t="shared" si="27"/>
        <v>1.2883582593855978</v>
      </c>
      <c r="AO61" s="13">
        <f t="shared" si="28"/>
        <v>-0.69615112785278488</v>
      </c>
      <c r="AP61" s="13">
        <f t="shared" si="29"/>
        <v>1.2883582593855978</v>
      </c>
      <c r="AR61" s="80">
        <f t="shared" si="72"/>
        <v>82</v>
      </c>
      <c r="AS61" s="25">
        <f t="shared" si="30"/>
        <v>0</v>
      </c>
      <c r="AT61" s="60">
        <f t="shared" si="31"/>
        <v>0</v>
      </c>
      <c r="AU61" s="19">
        <f t="shared" si="32"/>
        <v>0</v>
      </c>
      <c r="AV61" s="60">
        <f t="shared" si="33"/>
        <v>0</v>
      </c>
      <c r="AW61" s="16">
        <f t="shared" si="34"/>
        <v>0</v>
      </c>
      <c r="AY61" s="80">
        <f t="shared" si="73"/>
        <v>82</v>
      </c>
      <c r="AZ61" s="40">
        <f t="shared" si="35"/>
        <v>2.1429684614600717</v>
      </c>
      <c r="BA61" s="57">
        <f t="shared" si="36"/>
        <v>2.1429684614600717</v>
      </c>
      <c r="BB61" s="18">
        <f t="shared" si="37"/>
        <v>2.1429684614600717</v>
      </c>
      <c r="BC61" s="76">
        <f t="shared" si="38"/>
        <v>2.1429684614600717</v>
      </c>
      <c r="BD61" s="18">
        <f t="shared" si="39"/>
        <v>2.1429684614600717</v>
      </c>
      <c r="BE61" s="13">
        <f t="shared" si="40"/>
        <v>82</v>
      </c>
      <c r="BF61" s="13">
        <f t="shared" si="41"/>
        <v>1.2883582593855978</v>
      </c>
      <c r="BG61" s="13">
        <f t="shared" si="42"/>
        <v>-0.69615112785278488</v>
      </c>
      <c r="BH61" s="13">
        <f t="shared" si="43"/>
        <v>1.2883582593855978</v>
      </c>
      <c r="BJ61" s="80">
        <f t="shared" si="74"/>
        <v>82</v>
      </c>
      <c r="BK61" s="43">
        <f t="shared" si="44"/>
        <v>0</v>
      </c>
      <c r="BL61" s="59">
        <f t="shared" si="45"/>
        <v>0</v>
      </c>
      <c r="BM61" s="19">
        <f t="shared" si="46"/>
        <v>0</v>
      </c>
      <c r="BN61" s="59">
        <f t="shared" si="47"/>
        <v>0</v>
      </c>
      <c r="BO61" s="19">
        <f t="shared" si="48"/>
        <v>0</v>
      </c>
      <c r="BP61" s="13">
        <f t="shared" si="49"/>
        <v>82</v>
      </c>
      <c r="BQ61" s="13">
        <f t="shared" si="50"/>
        <v>-0.69615112785278488</v>
      </c>
      <c r="BR61" s="13">
        <f t="shared" si="51"/>
        <v>1.2883582593855978</v>
      </c>
      <c r="BT61" s="80">
        <f t="shared" si="75"/>
        <v>82</v>
      </c>
      <c r="BU61" s="40">
        <f t="shared" si="52"/>
        <v>1.5007423404667897</v>
      </c>
      <c r="BV61" s="76">
        <f t="shared" si="53"/>
        <v>1.5007423404668039</v>
      </c>
      <c r="BW61" s="18">
        <f t="shared" si="54"/>
        <v>1.5007423404668039</v>
      </c>
      <c r="BX61" s="76">
        <f t="shared" si="55"/>
        <v>1.5007423404667897</v>
      </c>
      <c r="BY61" s="18">
        <f t="shared" si="56"/>
        <v>1.5007423404667897</v>
      </c>
      <c r="BZ61" s="13">
        <f t="shared" si="57"/>
        <v>82</v>
      </c>
      <c r="CA61" s="13">
        <f t="shared" si="1"/>
        <v>1.2883582593855978</v>
      </c>
      <c r="CC61" s="80">
        <f t="shared" si="76"/>
        <v>82</v>
      </c>
      <c r="CD61" s="25">
        <f t="shared" si="58"/>
        <v>14.796072274839435</v>
      </c>
      <c r="CE61" s="60">
        <f t="shared" si="59"/>
        <v>14.796072274839421</v>
      </c>
      <c r="CF61" s="19">
        <f t="shared" si="60"/>
        <v>14.796072274839421</v>
      </c>
      <c r="CG61" s="60">
        <f t="shared" si="61"/>
        <v>14.796072274839435</v>
      </c>
      <c r="CH61" s="19">
        <f t="shared" si="62"/>
        <v>14.796072274839435</v>
      </c>
      <c r="CI61" s="13">
        <f t="shared" si="63"/>
        <v>82</v>
      </c>
      <c r="CJ61" s="13">
        <f t="shared" si="64"/>
        <v>-0.69615112785278488</v>
      </c>
      <c r="CK61" s="13">
        <f t="shared" si="2"/>
        <v>1.2883582593855978</v>
      </c>
    </row>
    <row r="62" spans="3:89">
      <c r="C62" s="80">
        <f t="shared" si="65"/>
        <v>83</v>
      </c>
      <c r="D62" s="21">
        <f t="shared" si="3"/>
        <v>2.3957748136224559</v>
      </c>
      <c r="E62" s="31">
        <f t="shared" si="4"/>
        <v>-0.63554432519106063</v>
      </c>
      <c r="F62" s="31">
        <f t="shared" si="5"/>
        <v>-0.83554432519106059</v>
      </c>
      <c r="H62" s="80">
        <f t="shared" si="66"/>
        <v>83</v>
      </c>
      <c r="I62" s="21">
        <f t="shared" si="6"/>
        <v>15.549620967468606</v>
      </c>
      <c r="J62" s="31">
        <f t="shared" si="7"/>
        <v>-0.63554432519106063</v>
      </c>
      <c r="K62" s="31">
        <f t="shared" si="8"/>
        <v>-0.83554432519106059</v>
      </c>
      <c r="N62" s="80">
        <f t="shared" si="67"/>
        <v>83</v>
      </c>
      <c r="O62" s="40">
        <f t="shared" si="9"/>
        <v>2.3957748136224559</v>
      </c>
      <c r="P62" s="74">
        <f t="shared" si="10"/>
        <v>2.3957748136224559</v>
      </c>
      <c r="Q62" s="18">
        <f t="shared" si="11"/>
        <v>30.765411000861633</v>
      </c>
      <c r="R62" s="74">
        <f t="shared" si="12"/>
        <v>2.3957748136224559</v>
      </c>
      <c r="S62" s="15">
        <f t="shared" si="13"/>
        <v>30.765411000861622</v>
      </c>
      <c r="T62" s="13">
        <f t="shared" si="14"/>
        <v>83</v>
      </c>
      <c r="U62" s="13">
        <f t="shared" si="15"/>
        <v>1.2277514567238743</v>
      </c>
      <c r="W62" s="80">
        <f t="shared" si="68"/>
        <v>83</v>
      </c>
      <c r="X62" s="43">
        <f t="shared" si="16"/>
        <v>0</v>
      </c>
      <c r="Y62" s="59">
        <f t="shared" si="17"/>
        <v>0</v>
      </c>
      <c r="Z62" s="19">
        <f t="shared" si="18"/>
        <v>0</v>
      </c>
      <c r="AA62" s="59">
        <f t="shared" si="0"/>
        <v>0</v>
      </c>
      <c r="AB62" s="16">
        <f t="shared" si="19"/>
        <v>-28.369636187239166</v>
      </c>
      <c r="AC62" s="13">
        <f t="shared" si="20"/>
        <v>83</v>
      </c>
      <c r="AD62" s="13">
        <f t="shared" si="69"/>
        <v>-0.63554432519106074</v>
      </c>
      <c r="AE62" s="13">
        <f t="shared" si="70"/>
        <v>1.2277514567238743</v>
      </c>
      <c r="AG62" s="80">
        <f t="shared" si="71"/>
        <v>83</v>
      </c>
      <c r="AH62" s="24">
        <f t="shared" si="21"/>
        <v>0</v>
      </c>
      <c r="AI62" s="74">
        <f t="shared" si="22"/>
        <v>15.549620967468606</v>
      </c>
      <c r="AJ62" s="18">
        <f t="shared" si="23"/>
        <v>15.549620967468606</v>
      </c>
      <c r="AK62" s="58">
        <f t="shared" si="24"/>
        <v>0</v>
      </c>
      <c r="AL62" s="15">
        <f t="shared" si="25"/>
        <v>0</v>
      </c>
      <c r="AM62" s="13">
        <f t="shared" si="26"/>
        <v>83</v>
      </c>
      <c r="AN62" s="13">
        <f t="shared" si="27"/>
        <v>1.2277514567238743</v>
      </c>
      <c r="AO62" s="13">
        <f t="shared" si="28"/>
        <v>-0.63554432519106074</v>
      </c>
      <c r="AP62" s="13">
        <f t="shared" si="29"/>
        <v>1.2277514567238743</v>
      </c>
      <c r="AR62" s="80">
        <f t="shared" si="72"/>
        <v>83</v>
      </c>
      <c r="AS62" s="25">
        <f t="shared" si="30"/>
        <v>0</v>
      </c>
      <c r="AT62" s="60">
        <f t="shared" si="31"/>
        <v>0</v>
      </c>
      <c r="AU62" s="19">
        <f t="shared" si="32"/>
        <v>0</v>
      </c>
      <c r="AV62" s="60">
        <f t="shared" si="33"/>
        <v>0</v>
      </c>
      <c r="AW62" s="16">
        <f t="shared" si="34"/>
        <v>0</v>
      </c>
      <c r="AY62" s="80">
        <f t="shared" si="73"/>
        <v>83</v>
      </c>
      <c r="AZ62" s="40">
        <f t="shared" si="35"/>
        <v>2.395774813622463</v>
      </c>
      <c r="BA62" s="57">
        <f t="shared" si="36"/>
        <v>2.3957748136224559</v>
      </c>
      <c r="BB62" s="18">
        <f t="shared" si="37"/>
        <v>2.3957748136224559</v>
      </c>
      <c r="BC62" s="76">
        <f t="shared" si="38"/>
        <v>2.395774813622463</v>
      </c>
      <c r="BD62" s="18">
        <f t="shared" si="39"/>
        <v>2.395774813622463</v>
      </c>
      <c r="BE62" s="13">
        <f t="shared" si="40"/>
        <v>83</v>
      </c>
      <c r="BF62" s="13">
        <f t="shared" si="41"/>
        <v>1.2277514567238743</v>
      </c>
      <c r="BG62" s="13">
        <f t="shared" si="42"/>
        <v>-0.63554432519106074</v>
      </c>
      <c r="BH62" s="13">
        <f t="shared" si="43"/>
        <v>1.2277514567238743</v>
      </c>
      <c r="BJ62" s="80">
        <f t="shared" si="74"/>
        <v>83</v>
      </c>
      <c r="BK62" s="43">
        <f t="shared" si="44"/>
        <v>0</v>
      </c>
      <c r="BL62" s="59">
        <f t="shared" si="45"/>
        <v>0</v>
      </c>
      <c r="BM62" s="19">
        <f t="shared" si="46"/>
        <v>0</v>
      </c>
      <c r="BN62" s="59">
        <f t="shared" si="47"/>
        <v>0</v>
      </c>
      <c r="BO62" s="19">
        <f t="shared" si="48"/>
        <v>-7.1054273576010019E-15</v>
      </c>
      <c r="BP62" s="13">
        <f t="shared" si="49"/>
        <v>83</v>
      </c>
      <c r="BQ62" s="13">
        <f t="shared" si="50"/>
        <v>-0.63554432519106074</v>
      </c>
      <c r="BR62" s="13">
        <f t="shared" si="51"/>
        <v>1.2277514567238743</v>
      </c>
      <c r="BT62" s="80">
        <f t="shared" si="75"/>
        <v>83</v>
      </c>
      <c r="BU62" s="40">
        <f t="shared" si="52"/>
        <v>1.6665023088597941</v>
      </c>
      <c r="BV62" s="76">
        <f t="shared" si="53"/>
        <v>1.6665023088597941</v>
      </c>
      <c r="BW62" s="18">
        <f t="shared" si="54"/>
        <v>1.6665023088597941</v>
      </c>
      <c r="BX62" s="76">
        <f t="shared" si="55"/>
        <v>1.6665023088597941</v>
      </c>
      <c r="BY62" s="18">
        <f t="shared" si="56"/>
        <v>1.6665023088597941</v>
      </c>
      <c r="BZ62" s="13">
        <f t="shared" si="57"/>
        <v>83</v>
      </c>
      <c r="CA62" s="13">
        <f t="shared" si="1"/>
        <v>1.2277514567238743</v>
      </c>
      <c r="CC62" s="80">
        <f t="shared" si="76"/>
        <v>83</v>
      </c>
      <c r="CD62" s="25">
        <f t="shared" si="58"/>
        <v>13.883118658608812</v>
      </c>
      <c r="CE62" s="60">
        <f t="shared" si="59"/>
        <v>13.883118658608812</v>
      </c>
      <c r="CF62" s="19">
        <f t="shared" si="60"/>
        <v>13.883118658608812</v>
      </c>
      <c r="CG62" s="60">
        <f t="shared" si="61"/>
        <v>13.883118658608812</v>
      </c>
      <c r="CH62" s="19">
        <f t="shared" si="62"/>
        <v>13.883118658608812</v>
      </c>
      <c r="CI62" s="13">
        <f t="shared" si="63"/>
        <v>83</v>
      </c>
      <c r="CJ62" s="13">
        <f t="shared" si="64"/>
        <v>-0.63554432519106074</v>
      </c>
      <c r="CK62" s="13">
        <f t="shared" si="2"/>
        <v>1.2277514567238743</v>
      </c>
    </row>
    <row r="63" spans="3:89">
      <c r="C63" s="80">
        <f t="shared" si="65"/>
        <v>84</v>
      </c>
      <c r="D63" s="21">
        <f t="shared" si="3"/>
        <v>2.66821362813441</v>
      </c>
      <c r="E63" s="31">
        <f t="shared" si="4"/>
        <v>-0.57566336995748224</v>
      </c>
      <c r="F63" s="31">
        <f t="shared" si="5"/>
        <v>-0.7756633699574822</v>
      </c>
      <c r="H63" s="80">
        <f t="shared" si="66"/>
        <v>84</v>
      </c>
      <c r="I63" s="21">
        <f t="shared" si="6"/>
        <v>14.822059781980563</v>
      </c>
      <c r="J63" s="31">
        <f t="shared" si="7"/>
        <v>-0.57566336995748224</v>
      </c>
      <c r="K63" s="31">
        <f t="shared" si="8"/>
        <v>-0.7756633699574822</v>
      </c>
      <c r="N63" s="80">
        <f t="shared" si="67"/>
        <v>84</v>
      </c>
      <c r="O63" s="40">
        <f t="shared" si="9"/>
        <v>2.66821362813441</v>
      </c>
      <c r="P63" s="74">
        <f t="shared" si="10"/>
        <v>2.66821362813441</v>
      </c>
      <c r="Q63" s="18">
        <f t="shared" si="11"/>
        <v>28.913309035112363</v>
      </c>
      <c r="R63" s="74">
        <f t="shared" si="12"/>
        <v>2.66821362813441</v>
      </c>
      <c r="S63" s="15">
        <f t="shared" si="13"/>
        <v>28.913309035112349</v>
      </c>
      <c r="T63" s="13">
        <f t="shared" si="14"/>
        <v>84</v>
      </c>
      <c r="U63" s="13">
        <f t="shared" si="15"/>
        <v>1.1678705014902953</v>
      </c>
      <c r="W63" s="80">
        <f t="shared" si="68"/>
        <v>84</v>
      </c>
      <c r="X63" s="43">
        <f t="shared" si="16"/>
        <v>0</v>
      </c>
      <c r="Y63" s="59">
        <f t="shared" si="17"/>
        <v>0</v>
      </c>
      <c r="Z63" s="19">
        <f t="shared" si="18"/>
        <v>0</v>
      </c>
      <c r="AA63" s="59">
        <f t="shared" si="0"/>
        <v>0</v>
      </c>
      <c r="AB63" s="16">
        <f t="shared" si="19"/>
        <v>-26.245095406977939</v>
      </c>
      <c r="AC63" s="13">
        <f t="shared" si="20"/>
        <v>84</v>
      </c>
      <c r="AD63" s="13">
        <f t="shared" si="69"/>
        <v>-0.57566336995748235</v>
      </c>
      <c r="AE63" s="13">
        <f t="shared" si="70"/>
        <v>1.1678705014902953</v>
      </c>
      <c r="AG63" s="80">
        <f t="shared" si="71"/>
        <v>84</v>
      </c>
      <c r="AH63" s="24">
        <f t="shared" si="21"/>
        <v>0</v>
      </c>
      <c r="AI63" s="74">
        <f t="shared" si="22"/>
        <v>14.822059781980563</v>
      </c>
      <c r="AJ63" s="18">
        <f t="shared" si="23"/>
        <v>14.822059781980563</v>
      </c>
      <c r="AK63" s="58">
        <f t="shared" si="24"/>
        <v>0</v>
      </c>
      <c r="AL63" s="15">
        <f t="shared" si="25"/>
        <v>0</v>
      </c>
      <c r="AM63" s="13">
        <f t="shared" si="26"/>
        <v>84</v>
      </c>
      <c r="AN63" s="13">
        <f t="shared" si="27"/>
        <v>1.1678705014902953</v>
      </c>
      <c r="AO63" s="13">
        <f t="shared" si="28"/>
        <v>-0.57566336995748235</v>
      </c>
      <c r="AP63" s="13">
        <f t="shared" si="29"/>
        <v>1.1678705014902953</v>
      </c>
      <c r="AR63" s="80">
        <f t="shared" si="72"/>
        <v>84</v>
      </c>
      <c r="AS63" s="25">
        <f t="shared" si="30"/>
        <v>0</v>
      </c>
      <c r="AT63" s="60">
        <f t="shared" si="31"/>
        <v>0</v>
      </c>
      <c r="AU63" s="19">
        <f t="shared" si="32"/>
        <v>0</v>
      </c>
      <c r="AV63" s="60">
        <f t="shared" si="33"/>
        <v>0</v>
      </c>
      <c r="AW63" s="16">
        <f t="shared" si="34"/>
        <v>0</v>
      </c>
      <c r="AY63" s="80">
        <f t="shared" si="73"/>
        <v>84</v>
      </c>
      <c r="AZ63" s="40">
        <f t="shared" si="35"/>
        <v>2.6682136281344206</v>
      </c>
      <c r="BA63" s="57">
        <f t="shared" si="36"/>
        <v>2.66821362813441</v>
      </c>
      <c r="BB63" s="18">
        <f t="shared" si="37"/>
        <v>2.66821362813441</v>
      </c>
      <c r="BC63" s="76">
        <f t="shared" si="38"/>
        <v>2.6682136281344206</v>
      </c>
      <c r="BD63" s="18">
        <f t="shared" si="39"/>
        <v>2.6682136281344206</v>
      </c>
      <c r="BE63" s="13">
        <f t="shared" si="40"/>
        <v>84</v>
      </c>
      <c r="BF63" s="13">
        <f t="shared" si="41"/>
        <v>1.1678705014902953</v>
      </c>
      <c r="BG63" s="13">
        <f t="shared" si="42"/>
        <v>-0.57566336995748235</v>
      </c>
      <c r="BH63" s="13">
        <f t="shared" si="43"/>
        <v>1.1678705014902953</v>
      </c>
      <c r="BJ63" s="80">
        <f t="shared" si="74"/>
        <v>84</v>
      </c>
      <c r="BK63" s="43">
        <f t="shared" si="44"/>
        <v>0</v>
      </c>
      <c r="BL63" s="59">
        <f t="shared" si="45"/>
        <v>0</v>
      </c>
      <c r="BM63" s="19">
        <f t="shared" si="46"/>
        <v>0</v>
      </c>
      <c r="BN63" s="59">
        <f t="shared" si="47"/>
        <v>0</v>
      </c>
      <c r="BO63" s="19">
        <f t="shared" si="48"/>
        <v>-1.0658141036401503E-14</v>
      </c>
      <c r="BP63" s="13">
        <f t="shared" si="49"/>
        <v>84</v>
      </c>
      <c r="BQ63" s="13">
        <f t="shared" si="50"/>
        <v>-0.57566336995748235</v>
      </c>
      <c r="BR63" s="13">
        <f t="shared" si="51"/>
        <v>1.1678705014902953</v>
      </c>
      <c r="BT63" s="80">
        <f t="shared" si="75"/>
        <v>84</v>
      </c>
      <c r="BU63" s="40">
        <f t="shared" si="52"/>
        <v>1.8433451464705044</v>
      </c>
      <c r="BV63" s="76">
        <f t="shared" si="53"/>
        <v>1.8433451464705044</v>
      </c>
      <c r="BW63" s="18">
        <f t="shared" si="54"/>
        <v>1.8433451464705044</v>
      </c>
      <c r="BX63" s="76">
        <f t="shared" si="55"/>
        <v>1.8433451464705044</v>
      </c>
      <c r="BY63" s="18">
        <f t="shared" si="56"/>
        <v>1.8433451464705044</v>
      </c>
      <c r="BZ63" s="13">
        <f t="shared" si="57"/>
        <v>84</v>
      </c>
      <c r="CA63" s="13">
        <f t="shared" si="1"/>
        <v>1.1678705014902953</v>
      </c>
      <c r="CC63" s="80">
        <f t="shared" si="76"/>
        <v>84</v>
      </c>
      <c r="CD63" s="25">
        <f t="shared" si="58"/>
        <v>12.978714635510059</v>
      </c>
      <c r="CE63" s="60">
        <f t="shared" si="59"/>
        <v>12.978714635510059</v>
      </c>
      <c r="CF63" s="19">
        <f t="shared" si="60"/>
        <v>12.978714635510059</v>
      </c>
      <c r="CG63" s="60">
        <f t="shared" si="61"/>
        <v>12.978714635510059</v>
      </c>
      <c r="CH63" s="19">
        <f t="shared" si="62"/>
        <v>12.978714635510059</v>
      </c>
      <c r="CI63" s="13">
        <f t="shared" si="63"/>
        <v>84</v>
      </c>
      <c r="CJ63" s="13">
        <f t="shared" si="64"/>
        <v>-0.57566336995748235</v>
      </c>
      <c r="CK63" s="13">
        <f t="shared" si="2"/>
        <v>1.1678705014902953</v>
      </c>
    </row>
    <row r="64" spans="3:89">
      <c r="C64" s="80">
        <f t="shared" si="65"/>
        <v>85</v>
      </c>
      <c r="D64" s="21">
        <f t="shared" si="3"/>
        <v>2.960767486742359</v>
      </c>
      <c r="E64" s="31">
        <f t="shared" si="4"/>
        <v>-0.51649108172246794</v>
      </c>
      <c r="F64" s="31">
        <f t="shared" si="5"/>
        <v>-0.71649108172246789</v>
      </c>
      <c r="H64" s="80">
        <f t="shared" si="66"/>
        <v>85</v>
      </c>
      <c r="I64" s="21">
        <f t="shared" si="6"/>
        <v>14.114613640588495</v>
      </c>
      <c r="J64" s="31">
        <f t="shared" si="7"/>
        <v>-0.51649108172246794</v>
      </c>
      <c r="K64" s="31">
        <f t="shared" si="8"/>
        <v>-0.71649108172246789</v>
      </c>
      <c r="N64" s="80">
        <f t="shared" si="67"/>
        <v>85</v>
      </c>
      <c r="O64" s="40">
        <f t="shared" si="9"/>
        <v>2.960767486742359</v>
      </c>
      <c r="P64" s="74">
        <f t="shared" si="10"/>
        <v>2.960767486742359</v>
      </c>
      <c r="Q64" s="18">
        <f t="shared" si="11"/>
        <v>27.157810542662872</v>
      </c>
      <c r="R64" s="74">
        <f t="shared" si="12"/>
        <v>2.960767486742359</v>
      </c>
      <c r="S64" s="15">
        <f t="shared" si="13"/>
        <v>27.157810542662862</v>
      </c>
      <c r="T64" s="13">
        <f t="shared" si="14"/>
        <v>85</v>
      </c>
      <c r="U64" s="13">
        <f t="shared" si="15"/>
        <v>1.1086982132552814</v>
      </c>
      <c r="W64" s="80">
        <f t="shared" si="68"/>
        <v>85</v>
      </c>
      <c r="X64" s="43">
        <f t="shared" si="16"/>
        <v>0</v>
      </c>
      <c r="Y64" s="59">
        <f t="shared" si="17"/>
        <v>0</v>
      </c>
      <c r="Z64" s="19">
        <f t="shared" si="18"/>
        <v>0</v>
      </c>
      <c r="AA64" s="59">
        <f t="shared" si="0"/>
        <v>0</v>
      </c>
      <c r="AB64" s="16">
        <f t="shared" si="19"/>
        <v>-24.197043055920503</v>
      </c>
      <c r="AC64" s="13">
        <f t="shared" si="20"/>
        <v>85</v>
      </c>
      <c r="AD64" s="13">
        <f t="shared" si="69"/>
        <v>-0.51649108172246805</v>
      </c>
      <c r="AE64" s="13">
        <f t="shared" si="70"/>
        <v>1.1086982132552814</v>
      </c>
      <c r="AG64" s="80">
        <f t="shared" si="71"/>
        <v>85</v>
      </c>
      <c r="AH64" s="24">
        <f t="shared" si="21"/>
        <v>0</v>
      </c>
      <c r="AI64" s="74">
        <f t="shared" si="22"/>
        <v>14.114613640588495</v>
      </c>
      <c r="AJ64" s="18">
        <f t="shared" si="23"/>
        <v>14.114613640588509</v>
      </c>
      <c r="AK64" s="58">
        <f t="shared" si="24"/>
        <v>0</v>
      </c>
      <c r="AL64" s="15">
        <f t="shared" si="25"/>
        <v>0</v>
      </c>
      <c r="AM64" s="13">
        <f t="shared" si="26"/>
        <v>85</v>
      </c>
      <c r="AN64" s="13">
        <f t="shared" si="27"/>
        <v>1.1086982132552814</v>
      </c>
      <c r="AO64" s="13">
        <f t="shared" si="28"/>
        <v>-0.51649108172246805</v>
      </c>
      <c r="AP64" s="13">
        <f t="shared" si="29"/>
        <v>1.1086982132552814</v>
      </c>
      <c r="AR64" s="80">
        <f t="shared" si="72"/>
        <v>85</v>
      </c>
      <c r="AS64" s="25">
        <f t="shared" si="30"/>
        <v>0</v>
      </c>
      <c r="AT64" s="60">
        <f t="shared" si="31"/>
        <v>0</v>
      </c>
      <c r="AU64" s="19">
        <f t="shared" si="32"/>
        <v>-1.4210854715202004E-14</v>
      </c>
      <c r="AV64" s="60">
        <f t="shared" si="33"/>
        <v>0</v>
      </c>
      <c r="AW64" s="16">
        <f t="shared" si="34"/>
        <v>0</v>
      </c>
      <c r="AY64" s="80">
        <f t="shared" si="73"/>
        <v>85</v>
      </c>
      <c r="AZ64" s="40">
        <f t="shared" si="35"/>
        <v>2.9607674867423732</v>
      </c>
      <c r="BA64" s="57">
        <f t="shared" si="36"/>
        <v>2.960767486742359</v>
      </c>
      <c r="BB64" s="18">
        <f t="shared" si="37"/>
        <v>2.960767486742359</v>
      </c>
      <c r="BC64" s="76">
        <f t="shared" si="38"/>
        <v>2.9607674867423732</v>
      </c>
      <c r="BD64" s="18">
        <f t="shared" si="39"/>
        <v>2.9607674867423732</v>
      </c>
      <c r="BE64" s="13">
        <f t="shared" si="40"/>
        <v>85</v>
      </c>
      <c r="BF64" s="13">
        <f t="shared" si="41"/>
        <v>1.1086982132552814</v>
      </c>
      <c r="BG64" s="13">
        <f t="shared" si="42"/>
        <v>-0.51649108172246805</v>
      </c>
      <c r="BH64" s="13">
        <f t="shared" si="43"/>
        <v>1.1086982132552814</v>
      </c>
      <c r="BJ64" s="80">
        <f t="shared" si="74"/>
        <v>85</v>
      </c>
      <c r="BK64" s="43">
        <f t="shared" si="44"/>
        <v>0</v>
      </c>
      <c r="BL64" s="59">
        <f t="shared" si="45"/>
        <v>0</v>
      </c>
      <c r="BM64" s="19">
        <f t="shared" si="46"/>
        <v>0</v>
      </c>
      <c r="BN64" s="59">
        <f t="shared" si="47"/>
        <v>0</v>
      </c>
      <c r="BO64" s="19">
        <f t="shared" si="48"/>
        <v>-1.4210854715202004E-14</v>
      </c>
      <c r="BP64" s="13">
        <f t="shared" si="49"/>
        <v>85</v>
      </c>
      <c r="BQ64" s="13">
        <f t="shared" si="50"/>
        <v>-0.51649108172246805</v>
      </c>
      <c r="BR64" s="13">
        <f t="shared" si="51"/>
        <v>1.1086982132552814</v>
      </c>
      <c r="BT64" s="80">
        <f t="shared" si="75"/>
        <v>85</v>
      </c>
      <c r="BU64" s="40">
        <f t="shared" si="52"/>
        <v>2.0312950719209084</v>
      </c>
      <c r="BV64" s="76">
        <f t="shared" si="53"/>
        <v>2.0312950719208906</v>
      </c>
      <c r="BW64" s="18">
        <f t="shared" si="54"/>
        <v>2.0312950719208906</v>
      </c>
      <c r="BX64" s="76">
        <f t="shared" si="55"/>
        <v>2.0312950719209084</v>
      </c>
      <c r="BY64" s="18">
        <f t="shared" si="56"/>
        <v>2.0312950719209084</v>
      </c>
      <c r="BZ64" s="13">
        <f t="shared" si="57"/>
        <v>85</v>
      </c>
      <c r="CA64" s="13">
        <f t="shared" si="1"/>
        <v>1.1086982132552814</v>
      </c>
      <c r="CC64" s="80">
        <f t="shared" si="76"/>
        <v>85</v>
      </c>
      <c r="CD64" s="25">
        <f t="shared" si="58"/>
        <v>12.083318568667586</v>
      </c>
      <c r="CE64" s="60">
        <f t="shared" si="59"/>
        <v>12.083318568667604</v>
      </c>
      <c r="CF64" s="19">
        <f t="shared" si="60"/>
        <v>12.083318568667604</v>
      </c>
      <c r="CG64" s="60">
        <f t="shared" si="61"/>
        <v>12.083318568667586</v>
      </c>
      <c r="CH64" s="19">
        <f t="shared" si="62"/>
        <v>12.083318568667586</v>
      </c>
      <c r="CI64" s="13">
        <f t="shared" si="63"/>
        <v>85</v>
      </c>
      <c r="CJ64" s="13">
        <f t="shared" si="64"/>
        <v>-0.51649108172246805</v>
      </c>
      <c r="CK64" s="13">
        <f t="shared" si="2"/>
        <v>1.1086982132552814</v>
      </c>
    </row>
    <row r="65" spans="3:89">
      <c r="C65" s="80">
        <f t="shared" si="65"/>
        <v>86</v>
      </c>
      <c r="D65" s="21">
        <f t="shared" si="3"/>
        <v>3.2738525155286489</v>
      </c>
      <c r="E65" s="31">
        <f t="shared" si="4"/>
        <v>-0.4580108829065116</v>
      </c>
      <c r="F65" s="31">
        <f t="shared" si="5"/>
        <v>-0.65801088290651166</v>
      </c>
      <c r="H65" s="80">
        <f t="shared" si="66"/>
        <v>86</v>
      </c>
      <c r="I65" s="21">
        <f t="shared" si="6"/>
        <v>13.427698669374792</v>
      </c>
      <c r="J65" s="31">
        <f t="shared" si="7"/>
        <v>-0.4580108829065116</v>
      </c>
      <c r="K65" s="31">
        <f t="shared" si="8"/>
        <v>-0.65801088290651166</v>
      </c>
      <c r="N65" s="80">
        <f t="shared" si="67"/>
        <v>86</v>
      </c>
      <c r="O65" s="40">
        <f t="shared" si="9"/>
        <v>3.2738525155286489</v>
      </c>
      <c r="P65" s="74">
        <f t="shared" si="10"/>
        <v>3.2738525155286489</v>
      </c>
      <c r="Q65" s="18">
        <f t="shared" si="11"/>
        <v>25.494621536680341</v>
      </c>
      <c r="R65" s="74">
        <f t="shared" si="12"/>
        <v>3.2738525155286489</v>
      </c>
      <c r="S65" s="15">
        <f t="shared" si="13"/>
        <v>25.494621536680345</v>
      </c>
      <c r="T65" s="13">
        <f t="shared" si="14"/>
        <v>86</v>
      </c>
      <c r="U65" s="13">
        <f t="shared" si="15"/>
        <v>1.0502180144393249</v>
      </c>
      <c r="W65" s="80">
        <f t="shared" si="68"/>
        <v>86</v>
      </c>
      <c r="X65" s="43">
        <f t="shared" si="16"/>
        <v>0</v>
      </c>
      <c r="Y65" s="59">
        <f t="shared" si="17"/>
        <v>0</v>
      </c>
      <c r="Z65" s="19">
        <f t="shared" si="18"/>
        <v>0</v>
      </c>
      <c r="AA65" s="59">
        <f t="shared" si="0"/>
        <v>0</v>
      </c>
      <c r="AB65" s="16">
        <f t="shared" si="19"/>
        <v>-22.220769021151696</v>
      </c>
      <c r="AC65" s="13">
        <f t="shared" si="20"/>
        <v>86</v>
      </c>
      <c r="AD65" s="13">
        <f t="shared" si="69"/>
        <v>-0.4580108829065116</v>
      </c>
      <c r="AE65" s="13">
        <f t="shared" si="70"/>
        <v>1.0502180144393249</v>
      </c>
      <c r="AG65" s="80">
        <f t="shared" si="71"/>
        <v>86</v>
      </c>
      <c r="AH65" s="24">
        <f t="shared" si="21"/>
        <v>0</v>
      </c>
      <c r="AI65" s="74">
        <f t="shared" si="22"/>
        <v>13.427698669374792</v>
      </c>
      <c r="AJ65" s="18">
        <f t="shared" si="23"/>
        <v>13.427698669374792</v>
      </c>
      <c r="AK65" s="58">
        <f t="shared" si="24"/>
        <v>0</v>
      </c>
      <c r="AL65" s="15">
        <f t="shared" si="25"/>
        <v>0</v>
      </c>
      <c r="AM65" s="13">
        <f t="shared" si="26"/>
        <v>86</v>
      </c>
      <c r="AN65" s="13">
        <f t="shared" si="27"/>
        <v>1.0502180144393249</v>
      </c>
      <c r="AO65" s="13">
        <f t="shared" si="28"/>
        <v>-0.4580108829065116</v>
      </c>
      <c r="AP65" s="13">
        <f t="shared" si="29"/>
        <v>1.0502180144393249</v>
      </c>
      <c r="AR65" s="80">
        <f t="shared" si="72"/>
        <v>86</v>
      </c>
      <c r="AS65" s="25">
        <f t="shared" si="30"/>
        <v>0</v>
      </c>
      <c r="AT65" s="60">
        <f t="shared" si="31"/>
        <v>0</v>
      </c>
      <c r="AU65" s="19">
        <f t="shared" si="32"/>
        <v>0</v>
      </c>
      <c r="AV65" s="60">
        <f t="shared" si="33"/>
        <v>0</v>
      </c>
      <c r="AW65" s="16">
        <f t="shared" si="34"/>
        <v>0</v>
      </c>
      <c r="AY65" s="80">
        <f t="shared" si="73"/>
        <v>86</v>
      </c>
      <c r="AZ65" s="40">
        <f t="shared" si="35"/>
        <v>3.2738525155286489</v>
      </c>
      <c r="BA65" s="57">
        <f t="shared" si="36"/>
        <v>3.2738525155286489</v>
      </c>
      <c r="BB65" s="18">
        <f t="shared" si="37"/>
        <v>3.2738525155286489</v>
      </c>
      <c r="BC65" s="76">
        <f t="shared" si="38"/>
        <v>3.2738525155286489</v>
      </c>
      <c r="BD65" s="18">
        <f t="shared" si="39"/>
        <v>3.2738525155286489</v>
      </c>
      <c r="BE65" s="13">
        <f t="shared" si="40"/>
        <v>86</v>
      </c>
      <c r="BF65" s="13">
        <f t="shared" si="41"/>
        <v>1.0502180144393249</v>
      </c>
      <c r="BG65" s="13">
        <f t="shared" si="42"/>
        <v>-0.4580108829065116</v>
      </c>
      <c r="BH65" s="13">
        <f t="shared" si="43"/>
        <v>1.0502180144393249</v>
      </c>
      <c r="BJ65" s="80">
        <f t="shared" si="74"/>
        <v>86</v>
      </c>
      <c r="BK65" s="43">
        <f t="shared" si="44"/>
        <v>0</v>
      </c>
      <c r="BL65" s="59">
        <f t="shared" si="45"/>
        <v>0</v>
      </c>
      <c r="BM65" s="19">
        <f t="shared" si="46"/>
        <v>0</v>
      </c>
      <c r="BN65" s="59">
        <f t="shared" si="47"/>
        <v>0</v>
      </c>
      <c r="BO65" s="19">
        <f t="shared" si="48"/>
        <v>0</v>
      </c>
      <c r="BP65" s="13">
        <f t="shared" si="49"/>
        <v>86</v>
      </c>
      <c r="BQ65" s="13">
        <f t="shared" si="50"/>
        <v>-0.4580108829065116</v>
      </c>
      <c r="BR65" s="13">
        <f t="shared" si="51"/>
        <v>1.0502180144393249</v>
      </c>
      <c r="BT65" s="80">
        <f t="shared" si="75"/>
        <v>86</v>
      </c>
      <c r="BU65" s="40">
        <f t="shared" si="52"/>
        <v>2.2303189130353331</v>
      </c>
      <c r="BV65" s="76">
        <f t="shared" si="53"/>
        <v>2.2303189130353331</v>
      </c>
      <c r="BW65" s="18">
        <f t="shared" si="54"/>
        <v>2.2303189130353331</v>
      </c>
      <c r="BX65" s="76">
        <f t="shared" si="55"/>
        <v>2.2303189130353331</v>
      </c>
      <c r="BY65" s="18">
        <f t="shared" si="56"/>
        <v>2.2303189130353331</v>
      </c>
      <c r="BZ65" s="13">
        <f t="shared" si="57"/>
        <v>86</v>
      </c>
      <c r="CA65" s="13">
        <f t="shared" si="1"/>
        <v>1.0502180144393249</v>
      </c>
      <c r="CC65" s="80">
        <f t="shared" si="76"/>
        <v>86</v>
      </c>
      <c r="CD65" s="25">
        <f t="shared" si="58"/>
        <v>11.197379756339458</v>
      </c>
      <c r="CE65" s="60">
        <f t="shared" si="59"/>
        <v>11.197379756339458</v>
      </c>
      <c r="CF65" s="19">
        <f t="shared" si="60"/>
        <v>11.197379756339458</v>
      </c>
      <c r="CG65" s="60">
        <f t="shared" si="61"/>
        <v>11.197379756339458</v>
      </c>
      <c r="CH65" s="19">
        <f t="shared" si="62"/>
        <v>11.197379756339458</v>
      </c>
      <c r="CI65" s="13">
        <f t="shared" si="63"/>
        <v>86</v>
      </c>
      <c r="CJ65" s="13">
        <f t="shared" si="64"/>
        <v>-0.4580108829065116</v>
      </c>
      <c r="CK65" s="13">
        <f t="shared" si="2"/>
        <v>1.0502180144393249</v>
      </c>
    </row>
    <row r="66" spans="3:89">
      <c r="C66" s="80">
        <f t="shared" si="65"/>
        <v>87</v>
      </c>
      <c r="D66" s="21">
        <f t="shared" si="3"/>
        <v>3.6078165255290351</v>
      </c>
      <c r="E66" s="31">
        <f t="shared" si="4"/>
        <v>-0.40020677090113155</v>
      </c>
      <c r="F66" s="31">
        <f t="shared" si="5"/>
        <v>-0.60020677090113161</v>
      </c>
      <c r="H66" s="80">
        <f t="shared" si="66"/>
        <v>87</v>
      </c>
      <c r="I66" s="21">
        <f t="shared" si="6"/>
        <v>12.761662679375178</v>
      </c>
      <c r="J66" s="31">
        <f t="shared" si="7"/>
        <v>-0.40020677090113155</v>
      </c>
      <c r="K66" s="31">
        <f t="shared" si="8"/>
        <v>-0.60020677090113161</v>
      </c>
      <c r="N66" s="80">
        <f t="shared" si="67"/>
        <v>87</v>
      </c>
      <c r="O66" s="40">
        <f t="shared" si="9"/>
        <v>3.6078165255290351</v>
      </c>
      <c r="P66" s="74">
        <f t="shared" si="10"/>
        <v>3.6078165255290351</v>
      </c>
      <c r="Q66" s="18">
        <f t="shared" si="11"/>
        <v>23.91964444327013</v>
      </c>
      <c r="R66" s="74">
        <f t="shared" si="12"/>
        <v>3.6078165255290351</v>
      </c>
      <c r="S66" s="15">
        <f t="shared" si="13"/>
        <v>23.919644443270133</v>
      </c>
      <c r="T66" s="13">
        <f t="shared" si="14"/>
        <v>87</v>
      </c>
      <c r="U66" s="13">
        <f t="shared" si="15"/>
        <v>0.99241390243394456</v>
      </c>
      <c r="W66" s="80">
        <f t="shared" si="68"/>
        <v>87</v>
      </c>
      <c r="X66" s="43">
        <f t="shared" si="16"/>
        <v>0</v>
      </c>
      <c r="Y66" s="59">
        <f t="shared" si="17"/>
        <v>0</v>
      </c>
      <c r="Z66" s="19">
        <f t="shared" si="18"/>
        <v>0</v>
      </c>
      <c r="AA66" s="59">
        <f t="shared" si="0"/>
        <v>0</v>
      </c>
      <c r="AB66" s="16">
        <f t="shared" si="19"/>
        <v>-20.311827917741098</v>
      </c>
      <c r="AC66" s="13">
        <f t="shared" si="20"/>
        <v>87</v>
      </c>
      <c r="AD66" s="13">
        <f t="shared" si="69"/>
        <v>-0.40020677090113166</v>
      </c>
      <c r="AE66" s="13">
        <f t="shared" si="70"/>
        <v>0.99241390243394456</v>
      </c>
      <c r="AG66" s="80">
        <f t="shared" si="71"/>
        <v>87</v>
      </c>
      <c r="AH66" s="24">
        <f t="shared" si="21"/>
        <v>0</v>
      </c>
      <c r="AI66" s="74">
        <f t="shared" si="22"/>
        <v>12.761662679375178</v>
      </c>
      <c r="AJ66" s="18">
        <f t="shared" si="23"/>
        <v>12.761662679375178</v>
      </c>
      <c r="AK66" s="58">
        <f t="shared" si="24"/>
        <v>0</v>
      </c>
      <c r="AL66" s="15">
        <f t="shared" si="25"/>
        <v>0</v>
      </c>
      <c r="AM66" s="13">
        <f t="shared" si="26"/>
        <v>87</v>
      </c>
      <c r="AN66" s="13">
        <f t="shared" si="27"/>
        <v>0.99241390243394456</v>
      </c>
      <c r="AO66" s="13">
        <f t="shared" si="28"/>
        <v>-0.40020677090113166</v>
      </c>
      <c r="AP66" s="13">
        <f t="shared" si="29"/>
        <v>0.99241390243394456</v>
      </c>
      <c r="AR66" s="80">
        <f t="shared" si="72"/>
        <v>87</v>
      </c>
      <c r="AS66" s="25">
        <f t="shared" si="30"/>
        <v>0</v>
      </c>
      <c r="AT66" s="60">
        <f t="shared" si="31"/>
        <v>0</v>
      </c>
      <c r="AU66" s="19">
        <f t="shared" si="32"/>
        <v>0</v>
      </c>
      <c r="AV66" s="60">
        <f t="shared" si="33"/>
        <v>0</v>
      </c>
      <c r="AW66" s="16">
        <f t="shared" si="34"/>
        <v>0</v>
      </c>
      <c r="AY66" s="80">
        <f t="shared" si="73"/>
        <v>87</v>
      </c>
      <c r="AZ66" s="40">
        <f t="shared" si="35"/>
        <v>3.6078165255290351</v>
      </c>
      <c r="BA66" s="57">
        <f t="shared" si="36"/>
        <v>3.6078165255290351</v>
      </c>
      <c r="BB66" s="18">
        <f t="shared" si="37"/>
        <v>3.6078165255290351</v>
      </c>
      <c r="BC66" s="76">
        <f t="shared" si="38"/>
        <v>3.6078165255290351</v>
      </c>
      <c r="BD66" s="18">
        <f t="shared" si="39"/>
        <v>3.6078165255290351</v>
      </c>
      <c r="BE66" s="13">
        <f t="shared" si="40"/>
        <v>87</v>
      </c>
      <c r="BF66" s="13">
        <f t="shared" si="41"/>
        <v>0.99241390243394456</v>
      </c>
      <c r="BG66" s="13">
        <f t="shared" si="42"/>
        <v>-0.40020677090113166</v>
      </c>
      <c r="BH66" s="13">
        <f t="shared" si="43"/>
        <v>0.99241390243394456</v>
      </c>
      <c r="BJ66" s="80">
        <f t="shared" si="74"/>
        <v>87</v>
      </c>
      <c r="BK66" s="43">
        <f t="shared" si="44"/>
        <v>0</v>
      </c>
      <c r="BL66" s="59">
        <f t="shared" si="45"/>
        <v>0</v>
      </c>
      <c r="BM66" s="19">
        <f t="shared" si="46"/>
        <v>0</v>
      </c>
      <c r="BN66" s="59">
        <f t="shared" si="47"/>
        <v>0</v>
      </c>
      <c r="BO66" s="19">
        <f t="shared" si="48"/>
        <v>0</v>
      </c>
      <c r="BP66" s="13">
        <f t="shared" si="49"/>
        <v>87</v>
      </c>
      <c r="BQ66" s="13">
        <f t="shared" si="50"/>
        <v>-0.40020677090113166</v>
      </c>
      <c r="BR66" s="13">
        <f t="shared" si="51"/>
        <v>0.99241390243394456</v>
      </c>
      <c r="BT66" s="80">
        <f t="shared" si="75"/>
        <v>87</v>
      </c>
      <c r="BU66" s="40">
        <f t="shared" si="52"/>
        <v>2.4403266143979927</v>
      </c>
      <c r="BV66" s="76">
        <f t="shared" si="53"/>
        <v>2.4403266143979891</v>
      </c>
      <c r="BW66" s="18">
        <f t="shared" si="54"/>
        <v>2.4403266143979891</v>
      </c>
      <c r="BX66" s="76">
        <f t="shared" si="55"/>
        <v>2.4403266143979927</v>
      </c>
      <c r="BY66" s="18">
        <f t="shared" si="56"/>
        <v>2.4403266143979927</v>
      </c>
      <c r="BZ66" s="13">
        <f t="shared" si="57"/>
        <v>87</v>
      </c>
      <c r="CA66" s="13">
        <f t="shared" si="1"/>
        <v>0.99241390243394456</v>
      </c>
      <c r="CC66" s="80">
        <f t="shared" si="76"/>
        <v>87</v>
      </c>
      <c r="CD66" s="25">
        <f t="shared" si="58"/>
        <v>10.321336064977185</v>
      </c>
      <c r="CE66" s="60">
        <f t="shared" si="59"/>
        <v>10.321336064977189</v>
      </c>
      <c r="CF66" s="19">
        <f t="shared" si="60"/>
        <v>10.321336064977189</v>
      </c>
      <c r="CG66" s="60">
        <f t="shared" si="61"/>
        <v>10.321336064977185</v>
      </c>
      <c r="CH66" s="19">
        <f t="shared" si="62"/>
        <v>10.321336064977185</v>
      </c>
      <c r="CI66" s="13">
        <f t="shared" si="63"/>
        <v>87</v>
      </c>
      <c r="CJ66" s="13">
        <f t="shared" si="64"/>
        <v>-0.40020677090113166</v>
      </c>
      <c r="CK66" s="13">
        <f t="shared" si="2"/>
        <v>0.99241390243394456</v>
      </c>
    </row>
    <row r="67" spans="3:89">
      <c r="C67" s="80">
        <f t="shared" si="65"/>
        <v>88</v>
      </c>
      <c r="D67" s="21">
        <f t="shared" si="3"/>
        <v>3.9629379123377859</v>
      </c>
      <c r="E67" s="31">
        <f t="shared" si="4"/>
        <v>-0.3430632917830177</v>
      </c>
      <c r="F67" s="31">
        <f t="shared" si="5"/>
        <v>-0.54306329178301771</v>
      </c>
      <c r="H67" s="80">
        <f t="shared" si="66"/>
        <v>88</v>
      </c>
      <c r="I67" s="21">
        <f t="shared" si="6"/>
        <v>12.116784066183932</v>
      </c>
      <c r="J67" s="31">
        <f t="shared" si="7"/>
        <v>-0.3430632917830177</v>
      </c>
      <c r="K67" s="31">
        <f t="shared" si="8"/>
        <v>-0.54306329178301771</v>
      </c>
      <c r="N67" s="80">
        <f t="shared" si="67"/>
        <v>88</v>
      </c>
      <c r="O67" s="40">
        <f t="shared" si="9"/>
        <v>3.9629379123377859</v>
      </c>
      <c r="P67" s="74">
        <f t="shared" si="10"/>
        <v>3.9629379123377859</v>
      </c>
      <c r="Q67" s="18">
        <f t="shared" si="11"/>
        <v>22.428961646390732</v>
      </c>
      <c r="R67" s="74">
        <f t="shared" si="12"/>
        <v>3.9629379123377859</v>
      </c>
      <c r="S67" s="15">
        <f t="shared" si="13"/>
        <v>22.428961646390739</v>
      </c>
      <c r="T67" s="13">
        <f t="shared" si="14"/>
        <v>88</v>
      </c>
      <c r="U67" s="13">
        <f t="shared" si="15"/>
        <v>0.93527042331583154</v>
      </c>
      <c r="W67" s="80">
        <f t="shared" si="68"/>
        <v>88</v>
      </c>
      <c r="X67" s="43">
        <f t="shared" si="16"/>
        <v>0</v>
      </c>
      <c r="Y67" s="59">
        <f t="shared" si="17"/>
        <v>0</v>
      </c>
      <c r="Z67" s="19">
        <f t="shared" si="18"/>
        <v>0</v>
      </c>
      <c r="AA67" s="59">
        <f t="shared" si="0"/>
        <v>0</v>
      </c>
      <c r="AB67" s="16">
        <f t="shared" si="19"/>
        <v>-18.466023734052953</v>
      </c>
      <c r="AC67" s="13">
        <f t="shared" si="20"/>
        <v>88</v>
      </c>
      <c r="AD67" s="13">
        <f t="shared" si="69"/>
        <v>-0.34306329178301775</v>
      </c>
      <c r="AE67" s="13">
        <f t="shared" si="70"/>
        <v>0.93527042331583154</v>
      </c>
      <c r="AG67" s="80">
        <f t="shared" si="71"/>
        <v>88</v>
      </c>
      <c r="AH67" s="24">
        <f t="shared" si="21"/>
        <v>0</v>
      </c>
      <c r="AI67" s="74">
        <f t="shared" si="22"/>
        <v>12.116784066183932</v>
      </c>
      <c r="AJ67" s="18">
        <f t="shared" si="23"/>
        <v>12.116784066183932</v>
      </c>
      <c r="AK67" s="58">
        <f t="shared" si="24"/>
        <v>0</v>
      </c>
      <c r="AL67" s="15">
        <f t="shared" si="25"/>
        <v>0</v>
      </c>
      <c r="AM67" s="13">
        <f t="shared" si="26"/>
        <v>88</v>
      </c>
      <c r="AN67" s="13">
        <f t="shared" si="27"/>
        <v>0.93527042331583154</v>
      </c>
      <c r="AO67" s="13">
        <f t="shared" si="28"/>
        <v>-0.34306329178301775</v>
      </c>
      <c r="AP67" s="13">
        <f t="shared" si="29"/>
        <v>0.93527042331583154</v>
      </c>
      <c r="AR67" s="80">
        <f t="shared" si="72"/>
        <v>88</v>
      </c>
      <c r="AS67" s="25">
        <f t="shared" si="30"/>
        <v>0</v>
      </c>
      <c r="AT67" s="60">
        <f t="shared" si="31"/>
        <v>0</v>
      </c>
      <c r="AU67" s="19">
        <f t="shared" si="32"/>
        <v>0</v>
      </c>
      <c r="AV67" s="60">
        <f t="shared" si="33"/>
        <v>0</v>
      </c>
      <c r="AW67" s="16">
        <f t="shared" si="34"/>
        <v>0</v>
      </c>
      <c r="AY67" s="80">
        <f t="shared" si="73"/>
        <v>88</v>
      </c>
      <c r="AZ67" s="40">
        <f t="shared" si="35"/>
        <v>3.9629379123377859</v>
      </c>
      <c r="BA67" s="57">
        <f t="shared" si="36"/>
        <v>3.9629379123377859</v>
      </c>
      <c r="BB67" s="18">
        <f t="shared" si="37"/>
        <v>3.9629379123377859</v>
      </c>
      <c r="BC67" s="76">
        <f t="shared" si="38"/>
        <v>3.9629379123377859</v>
      </c>
      <c r="BD67" s="18">
        <f t="shared" si="39"/>
        <v>3.9629379123377859</v>
      </c>
      <c r="BE67" s="13">
        <f t="shared" si="40"/>
        <v>88</v>
      </c>
      <c r="BF67" s="13">
        <f t="shared" si="41"/>
        <v>0.93527042331583154</v>
      </c>
      <c r="BG67" s="13">
        <f t="shared" si="42"/>
        <v>-0.34306329178301775</v>
      </c>
      <c r="BH67" s="13">
        <f t="shared" si="43"/>
        <v>0.93527042331583154</v>
      </c>
      <c r="BJ67" s="80">
        <f t="shared" si="74"/>
        <v>88</v>
      </c>
      <c r="BK67" s="43">
        <f t="shared" si="44"/>
        <v>0</v>
      </c>
      <c r="BL67" s="59">
        <f t="shared" si="45"/>
        <v>0</v>
      </c>
      <c r="BM67" s="19">
        <f t="shared" si="46"/>
        <v>0</v>
      </c>
      <c r="BN67" s="59">
        <f t="shared" si="47"/>
        <v>0</v>
      </c>
      <c r="BO67" s="19">
        <f t="shared" si="48"/>
        <v>0</v>
      </c>
      <c r="BP67" s="13">
        <f t="shared" si="49"/>
        <v>88</v>
      </c>
      <c r="BQ67" s="13">
        <f t="shared" si="50"/>
        <v>-0.34306329178301775</v>
      </c>
      <c r="BR67" s="13">
        <f t="shared" si="51"/>
        <v>0.93527042331583154</v>
      </c>
      <c r="BT67" s="80">
        <f t="shared" si="75"/>
        <v>88</v>
      </c>
      <c r="BU67" s="40">
        <f t="shared" si="52"/>
        <v>2.661172368777283</v>
      </c>
      <c r="BV67" s="76">
        <f t="shared" si="53"/>
        <v>2.6611723687772866</v>
      </c>
      <c r="BW67" s="18">
        <f t="shared" si="54"/>
        <v>2.6611723687772866</v>
      </c>
      <c r="BX67" s="76">
        <f t="shared" si="55"/>
        <v>2.661172368777283</v>
      </c>
      <c r="BY67" s="18">
        <f t="shared" si="56"/>
        <v>2.661172368777283</v>
      </c>
      <c r="BZ67" s="13">
        <f t="shared" si="57"/>
        <v>88</v>
      </c>
      <c r="CA67" s="13">
        <f t="shared" si="1"/>
        <v>0.93527042331583154</v>
      </c>
      <c r="CC67" s="80">
        <f t="shared" si="76"/>
        <v>88</v>
      </c>
      <c r="CD67" s="25">
        <f t="shared" si="58"/>
        <v>9.4556116974066491</v>
      </c>
      <c r="CE67" s="60">
        <f t="shared" si="59"/>
        <v>9.4556116974066455</v>
      </c>
      <c r="CF67" s="19">
        <f t="shared" si="60"/>
        <v>9.4556116974066455</v>
      </c>
      <c r="CG67" s="60">
        <f t="shared" si="61"/>
        <v>9.4556116974066491</v>
      </c>
      <c r="CH67" s="19">
        <f t="shared" si="62"/>
        <v>9.4556116974066491</v>
      </c>
      <c r="CI67" s="13">
        <f t="shared" si="63"/>
        <v>88</v>
      </c>
      <c r="CJ67" s="13">
        <f t="shared" si="64"/>
        <v>-0.34306329178301775</v>
      </c>
      <c r="CK67" s="13">
        <f t="shared" si="2"/>
        <v>0.93527042331583154</v>
      </c>
    </row>
    <row r="68" spans="3:89">
      <c r="C68" s="80">
        <f t="shared" si="65"/>
        <v>89</v>
      </c>
      <c r="D68" s="21">
        <f t="shared" si="3"/>
        <v>4.3394252904065915</v>
      </c>
      <c r="E68" s="31">
        <f t="shared" si="4"/>
        <v>-0.28656551551335085</v>
      </c>
      <c r="F68" s="31">
        <f t="shared" si="5"/>
        <v>-0.48656551551335087</v>
      </c>
      <c r="H68" s="80">
        <f t="shared" si="66"/>
        <v>89</v>
      </c>
      <c r="I68" s="21">
        <f t="shared" si="6"/>
        <v>11.493271444252727</v>
      </c>
      <c r="J68" s="31">
        <f t="shared" si="7"/>
        <v>-0.28656551551335085</v>
      </c>
      <c r="K68" s="31">
        <f t="shared" si="8"/>
        <v>-0.48656551551335087</v>
      </c>
      <c r="N68" s="80">
        <f t="shared" si="67"/>
        <v>89</v>
      </c>
      <c r="O68" s="40">
        <f t="shared" si="9"/>
        <v>4.3394252904065915</v>
      </c>
      <c r="P68" s="74">
        <f t="shared" si="10"/>
        <v>4.3394252904065915</v>
      </c>
      <c r="Q68" s="18">
        <f t="shared" si="11"/>
        <v>21.018821009288857</v>
      </c>
      <c r="R68" s="74">
        <f t="shared" si="12"/>
        <v>4.3394252904065915</v>
      </c>
      <c r="S68" s="15">
        <f t="shared" si="13"/>
        <v>21.018821009288853</v>
      </c>
      <c r="T68" s="13">
        <f t="shared" si="14"/>
        <v>89</v>
      </c>
      <c r="U68" s="13">
        <f t="shared" si="15"/>
        <v>0.87877264704616465</v>
      </c>
      <c r="W68" s="80">
        <f t="shared" si="68"/>
        <v>89</v>
      </c>
      <c r="X68" s="43">
        <f t="shared" si="16"/>
        <v>0</v>
      </c>
      <c r="Y68" s="59">
        <f t="shared" si="17"/>
        <v>0</v>
      </c>
      <c r="Z68" s="19">
        <f t="shared" si="18"/>
        <v>0</v>
      </c>
      <c r="AA68" s="59">
        <f t="shared" si="0"/>
        <v>0</v>
      </c>
      <c r="AB68" s="16">
        <f t="shared" si="19"/>
        <v>-16.679395718882262</v>
      </c>
      <c r="AC68" s="13">
        <f t="shared" si="20"/>
        <v>89</v>
      </c>
      <c r="AD68" s="13">
        <f t="shared" si="69"/>
        <v>-0.28656551551335085</v>
      </c>
      <c r="AE68" s="13">
        <f t="shared" si="70"/>
        <v>0.87877264704616465</v>
      </c>
      <c r="AG68" s="80">
        <f t="shared" si="71"/>
        <v>89</v>
      </c>
      <c r="AH68" s="24">
        <f t="shared" si="21"/>
        <v>0</v>
      </c>
      <c r="AI68" s="74">
        <f t="shared" si="22"/>
        <v>11.493271444252727</v>
      </c>
      <c r="AJ68" s="18">
        <f t="shared" si="23"/>
        <v>11.493271444252741</v>
      </c>
      <c r="AK68" s="58">
        <f t="shared" si="24"/>
        <v>0</v>
      </c>
      <c r="AL68" s="15">
        <f t="shared" si="25"/>
        <v>0</v>
      </c>
      <c r="AM68" s="13">
        <f t="shared" si="26"/>
        <v>89</v>
      </c>
      <c r="AN68" s="13">
        <f t="shared" si="27"/>
        <v>0.87877264704616465</v>
      </c>
      <c r="AO68" s="13">
        <f t="shared" si="28"/>
        <v>-0.28656551551335085</v>
      </c>
      <c r="AP68" s="13">
        <f t="shared" si="29"/>
        <v>0.87877264704616465</v>
      </c>
      <c r="AR68" s="80">
        <f t="shared" si="72"/>
        <v>89</v>
      </c>
      <c r="AS68" s="25">
        <f t="shared" si="30"/>
        <v>0</v>
      </c>
      <c r="AT68" s="60">
        <f t="shared" si="31"/>
        <v>0</v>
      </c>
      <c r="AU68" s="19">
        <f t="shared" si="32"/>
        <v>-1.4210854715202004E-14</v>
      </c>
      <c r="AV68" s="60">
        <f t="shared" si="33"/>
        <v>0</v>
      </c>
      <c r="AW68" s="16">
        <f t="shared" si="34"/>
        <v>0</v>
      </c>
      <c r="AY68" s="80">
        <f t="shared" si="73"/>
        <v>89</v>
      </c>
      <c r="AZ68" s="40">
        <f t="shared" si="35"/>
        <v>4.3394252904065915</v>
      </c>
      <c r="BA68" s="57">
        <f t="shared" si="36"/>
        <v>4.3394252904065915</v>
      </c>
      <c r="BB68" s="18">
        <f t="shared" si="37"/>
        <v>4.3394252904065915</v>
      </c>
      <c r="BC68" s="76">
        <f t="shared" si="38"/>
        <v>4.3394252904065915</v>
      </c>
      <c r="BD68" s="18">
        <f t="shared" si="39"/>
        <v>4.3394252904065915</v>
      </c>
      <c r="BE68" s="13">
        <f t="shared" si="40"/>
        <v>89</v>
      </c>
      <c r="BF68" s="13">
        <f t="shared" si="41"/>
        <v>0.87877264704616465</v>
      </c>
      <c r="BG68" s="13">
        <f t="shared" si="42"/>
        <v>-0.28656551551335085</v>
      </c>
      <c r="BH68" s="13">
        <f t="shared" si="43"/>
        <v>0.87877264704616465</v>
      </c>
      <c r="BJ68" s="80">
        <f t="shared" si="74"/>
        <v>89</v>
      </c>
      <c r="BK68" s="43">
        <f t="shared" si="44"/>
        <v>0</v>
      </c>
      <c r="BL68" s="59">
        <f t="shared" si="45"/>
        <v>0</v>
      </c>
      <c r="BM68" s="19">
        <f t="shared" si="46"/>
        <v>0</v>
      </c>
      <c r="BN68" s="59">
        <f t="shared" si="47"/>
        <v>0</v>
      </c>
      <c r="BO68" s="19">
        <f t="shared" si="48"/>
        <v>0</v>
      </c>
      <c r="BP68" s="13">
        <f t="shared" si="49"/>
        <v>89</v>
      </c>
      <c r="BQ68" s="13">
        <f t="shared" si="50"/>
        <v>-0.28656551551335085</v>
      </c>
      <c r="BR68" s="13">
        <f t="shared" si="51"/>
        <v>0.87877264704616465</v>
      </c>
      <c r="BT68" s="80">
        <f t="shared" si="75"/>
        <v>89</v>
      </c>
      <c r="BU68" s="40">
        <f t="shared" si="52"/>
        <v>2.8926563280679147</v>
      </c>
      <c r="BV68" s="76">
        <f t="shared" si="53"/>
        <v>2.8926563280679041</v>
      </c>
      <c r="BW68" s="18">
        <f t="shared" si="54"/>
        <v>2.8926563280679041</v>
      </c>
      <c r="BX68" s="76">
        <f t="shared" si="55"/>
        <v>2.8926563280679147</v>
      </c>
      <c r="BY68" s="18">
        <f t="shared" si="56"/>
        <v>2.8926563280679147</v>
      </c>
      <c r="BZ68" s="13">
        <f t="shared" si="57"/>
        <v>89</v>
      </c>
      <c r="CA68" s="13">
        <f t="shared" si="1"/>
        <v>0.87877264704616465</v>
      </c>
      <c r="CC68" s="80">
        <f t="shared" si="76"/>
        <v>89</v>
      </c>
      <c r="CD68" s="25">
        <f t="shared" si="58"/>
        <v>8.6006151161848123</v>
      </c>
      <c r="CE68" s="60">
        <f t="shared" si="59"/>
        <v>8.600615116184823</v>
      </c>
      <c r="CF68" s="19">
        <f t="shared" si="60"/>
        <v>8.600615116184823</v>
      </c>
      <c r="CG68" s="60">
        <f t="shared" si="61"/>
        <v>8.6006151161848123</v>
      </c>
      <c r="CH68" s="19">
        <f t="shared" si="62"/>
        <v>8.6006151161848123</v>
      </c>
      <c r="CI68" s="13">
        <f t="shared" si="63"/>
        <v>89</v>
      </c>
      <c r="CJ68" s="13">
        <f t="shared" si="64"/>
        <v>-0.28656551551335085</v>
      </c>
      <c r="CK68" s="13">
        <f t="shared" si="2"/>
        <v>0.87877264704616465</v>
      </c>
    </row>
    <row r="69" spans="3:89">
      <c r="C69" s="80">
        <f t="shared" si="65"/>
        <v>90</v>
      </c>
      <c r="D69" s="21">
        <f t="shared" si="3"/>
        <v>4.7374178269937701</v>
      </c>
      <c r="E69" s="31">
        <f t="shared" si="4"/>
        <v>-0.23069901252272473</v>
      </c>
      <c r="F69" s="31">
        <f t="shared" si="5"/>
        <v>-0.43069901252272474</v>
      </c>
      <c r="H69" s="80">
        <f t="shared" si="66"/>
        <v>90</v>
      </c>
      <c r="I69" s="21">
        <f t="shared" si="6"/>
        <v>10.891263980839916</v>
      </c>
      <c r="J69" s="31">
        <f t="shared" si="7"/>
        <v>-0.23069901252272473</v>
      </c>
      <c r="K69" s="31">
        <f t="shared" si="8"/>
        <v>-0.43069901252272474</v>
      </c>
      <c r="N69" s="80">
        <f t="shared" si="67"/>
        <v>90</v>
      </c>
      <c r="O69" s="40">
        <f t="shared" si="9"/>
        <v>4.7374178269937701</v>
      </c>
      <c r="P69" s="74">
        <f t="shared" si="10"/>
        <v>4.7374178269937701</v>
      </c>
      <c r="Q69" s="18">
        <f t="shared" si="11"/>
        <v>19.685623195935634</v>
      </c>
      <c r="R69" s="74">
        <f t="shared" si="12"/>
        <v>4.7374178269937701</v>
      </c>
      <c r="S69" s="15">
        <f t="shared" si="13"/>
        <v>19.685623195935641</v>
      </c>
      <c r="T69" s="13">
        <f t="shared" si="14"/>
        <v>90</v>
      </c>
      <c r="U69" s="13">
        <f t="shared" si="15"/>
        <v>0.8229061440555383</v>
      </c>
      <c r="W69" s="80">
        <f t="shared" si="68"/>
        <v>90</v>
      </c>
      <c r="X69" s="43">
        <f t="shared" si="16"/>
        <v>0</v>
      </c>
      <c r="Y69" s="59">
        <f t="shared" si="17"/>
        <v>0</v>
      </c>
      <c r="Z69" s="19">
        <f t="shared" si="18"/>
        <v>0</v>
      </c>
      <c r="AA69" s="59">
        <f t="shared" si="0"/>
        <v>0</v>
      </c>
      <c r="AB69" s="16">
        <f t="shared" si="19"/>
        <v>-14.948205368941871</v>
      </c>
      <c r="AC69" s="13">
        <f t="shared" si="20"/>
        <v>90</v>
      </c>
      <c r="AD69" s="13">
        <f t="shared" si="69"/>
        <v>-0.23069901252272473</v>
      </c>
      <c r="AE69" s="13">
        <f t="shared" si="70"/>
        <v>0.8229061440555383</v>
      </c>
      <c r="AG69" s="80">
        <f t="shared" si="71"/>
        <v>90</v>
      </c>
      <c r="AH69" s="24">
        <f t="shared" si="21"/>
        <v>0</v>
      </c>
      <c r="AI69" s="74">
        <f t="shared" si="22"/>
        <v>10.891263980839916</v>
      </c>
      <c r="AJ69" s="18">
        <f t="shared" si="23"/>
        <v>10.891263980839916</v>
      </c>
      <c r="AK69" s="58">
        <f t="shared" si="24"/>
        <v>0</v>
      </c>
      <c r="AL69" s="15">
        <f t="shared" si="25"/>
        <v>0</v>
      </c>
      <c r="AM69" s="13">
        <f t="shared" si="26"/>
        <v>90</v>
      </c>
      <c r="AN69" s="13">
        <f t="shared" si="27"/>
        <v>0.8229061440555383</v>
      </c>
      <c r="AO69" s="13">
        <f t="shared" si="28"/>
        <v>-0.23069901252272473</v>
      </c>
      <c r="AP69" s="13">
        <f t="shared" si="29"/>
        <v>0.8229061440555383</v>
      </c>
      <c r="AR69" s="80">
        <f t="shared" si="72"/>
        <v>90</v>
      </c>
      <c r="AS69" s="25">
        <f t="shared" si="30"/>
        <v>0</v>
      </c>
      <c r="AT69" s="60">
        <f t="shared" si="31"/>
        <v>0</v>
      </c>
      <c r="AU69" s="19">
        <f t="shared" si="32"/>
        <v>0</v>
      </c>
      <c r="AV69" s="60">
        <f t="shared" si="33"/>
        <v>0</v>
      </c>
      <c r="AW69" s="16">
        <f t="shared" si="34"/>
        <v>0</v>
      </c>
      <c r="AY69" s="80">
        <f t="shared" si="73"/>
        <v>90</v>
      </c>
      <c r="AZ69" s="40">
        <f t="shared" si="35"/>
        <v>4.7374178269937701</v>
      </c>
      <c r="BA69" s="57">
        <f t="shared" si="36"/>
        <v>4.7374178269937701</v>
      </c>
      <c r="BB69" s="18">
        <f t="shared" si="37"/>
        <v>4.7374178269937701</v>
      </c>
      <c r="BC69" s="76">
        <f t="shared" si="38"/>
        <v>4.7374178269937701</v>
      </c>
      <c r="BD69" s="18">
        <f t="shared" si="39"/>
        <v>4.7374178269937701</v>
      </c>
      <c r="BE69" s="13">
        <f t="shared" si="40"/>
        <v>90</v>
      </c>
      <c r="BF69" s="13">
        <f t="shared" si="41"/>
        <v>0.8229061440555383</v>
      </c>
      <c r="BG69" s="13">
        <f t="shared" si="42"/>
        <v>-0.23069901252272473</v>
      </c>
      <c r="BH69" s="13">
        <f t="shared" si="43"/>
        <v>0.8229061440555383</v>
      </c>
      <c r="BJ69" s="80">
        <f t="shared" si="74"/>
        <v>90</v>
      </c>
      <c r="BK69" s="43">
        <f t="shared" si="44"/>
        <v>0</v>
      </c>
      <c r="BL69" s="59">
        <f t="shared" si="45"/>
        <v>0</v>
      </c>
      <c r="BM69" s="19">
        <f t="shared" si="46"/>
        <v>0</v>
      </c>
      <c r="BN69" s="59">
        <f t="shared" si="47"/>
        <v>0</v>
      </c>
      <c r="BO69" s="19">
        <f t="shared" si="48"/>
        <v>0</v>
      </c>
      <c r="BP69" s="13">
        <f t="shared" si="49"/>
        <v>90</v>
      </c>
      <c r="BQ69" s="13">
        <f t="shared" si="50"/>
        <v>-0.23069901252272473</v>
      </c>
      <c r="BR69" s="13">
        <f t="shared" si="51"/>
        <v>0.8229061440555383</v>
      </c>
      <c r="BT69" s="80">
        <f t="shared" si="75"/>
        <v>90</v>
      </c>
      <c r="BU69" s="40">
        <f t="shared" si="52"/>
        <v>3.1345268420482597</v>
      </c>
      <c r="BV69" s="76">
        <f t="shared" si="53"/>
        <v>3.1345268420482597</v>
      </c>
      <c r="BW69" s="18">
        <f t="shared" si="54"/>
        <v>3.1345268420482597</v>
      </c>
      <c r="BX69" s="76">
        <f t="shared" si="55"/>
        <v>3.1345268420482597</v>
      </c>
      <c r="BY69" s="18">
        <f t="shared" si="56"/>
        <v>3.1345268420482597</v>
      </c>
      <c r="BZ69" s="13">
        <f t="shared" si="57"/>
        <v>90</v>
      </c>
      <c r="CA69" s="13">
        <f t="shared" si="1"/>
        <v>0.8229061440555383</v>
      </c>
      <c r="CC69" s="80">
        <f t="shared" si="76"/>
        <v>90</v>
      </c>
      <c r="CD69" s="25">
        <f t="shared" si="58"/>
        <v>7.7567371387916566</v>
      </c>
      <c r="CE69" s="60">
        <f t="shared" si="59"/>
        <v>7.7567371387916566</v>
      </c>
      <c r="CF69" s="19">
        <f t="shared" si="60"/>
        <v>7.7567371387916566</v>
      </c>
      <c r="CG69" s="60">
        <f t="shared" si="61"/>
        <v>7.7567371387916566</v>
      </c>
      <c r="CH69" s="19">
        <f t="shared" si="62"/>
        <v>7.7567371387916566</v>
      </c>
      <c r="CI69" s="13">
        <f t="shared" si="63"/>
        <v>90</v>
      </c>
      <c r="CJ69" s="13">
        <f t="shared" si="64"/>
        <v>-0.23069901252272473</v>
      </c>
      <c r="CK69" s="13">
        <f t="shared" si="2"/>
        <v>0.8229061440555383</v>
      </c>
    </row>
    <row r="70" spans="3:89">
      <c r="C70" s="80">
        <f t="shared" si="65"/>
        <v>91</v>
      </c>
      <c r="D70" s="21">
        <f t="shared" si="3"/>
        <v>5.156986231611846</v>
      </c>
      <c r="E70" s="31">
        <f t="shared" si="4"/>
        <v>-0.17544983158979977</v>
      </c>
      <c r="F70" s="31">
        <f t="shared" si="5"/>
        <v>-0.37544983158979978</v>
      </c>
      <c r="H70" s="80">
        <f t="shared" si="66"/>
        <v>91</v>
      </c>
      <c r="I70" s="21">
        <f t="shared" si="6"/>
        <v>10.310832385457985</v>
      </c>
      <c r="J70" s="31">
        <f t="shared" si="7"/>
        <v>-0.17544983158979977</v>
      </c>
      <c r="K70" s="31">
        <f t="shared" si="8"/>
        <v>-0.37544983158979978</v>
      </c>
      <c r="N70" s="80">
        <f t="shared" si="67"/>
        <v>91</v>
      </c>
      <c r="O70" s="40">
        <f t="shared" si="9"/>
        <v>5.156986231611846</v>
      </c>
      <c r="P70" s="74">
        <f t="shared" si="10"/>
        <v>5.156986231611846</v>
      </c>
      <c r="Q70" s="18">
        <f t="shared" si="11"/>
        <v>18.425910622640359</v>
      </c>
      <c r="R70" s="74">
        <f t="shared" si="12"/>
        <v>5.156986231611846</v>
      </c>
      <c r="S70" s="15">
        <f t="shared" si="13"/>
        <v>18.425910622640352</v>
      </c>
      <c r="T70" s="13">
        <f t="shared" si="14"/>
        <v>91</v>
      </c>
      <c r="U70" s="13">
        <f t="shared" si="15"/>
        <v>0.76765696312261367</v>
      </c>
      <c r="W70" s="80">
        <f t="shared" si="68"/>
        <v>91</v>
      </c>
      <c r="X70" s="43">
        <f t="shared" si="16"/>
        <v>0</v>
      </c>
      <c r="Y70" s="59">
        <f t="shared" si="17"/>
        <v>0</v>
      </c>
      <c r="Z70" s="19">
        <f t="shared" si="18"/>
        <v>0</v>
      </c>
      <c r="AA70" s="59">
        <f t="shared" si="0"/>
        <v>0</v>
      </c>
      <c r="AB70" s="16">
        <f t="shared" si="19"/>
        <v>-13.268924391028506</v>
      </c>
      <c r="AC70" s="13">
        <f t="shared" si="20"/>
        <v>91</v>
      </c>
      <c r="AD70" s="13">
        <f t="shared" si="69"/>
        <v>-0.17544983158979982</v>
      </c>
      <c r="AE70" s="13">
        <f t="shared" si="70"/>
        <v>0.76765696312261367</v>
      </c>
      <c r="AG70" s="80">
        <f t="shared" si="71"/>
        <v>91</v>
      </c>
      <c r="AH70" s="24">
        <f t="shared" si="21"/>
        <v>0</v>
      </c>
      <c r="AI70" s="74">
        <f t="shared" si="22"/>
        <v>10.310832385457985</v>
      </c>
      <c r="AJ70" s="18">
        <f t="shared" si="23"/>
        <v>10.310832385457999</v>
      </c>
      <c r="AK70" s="58">
        <f t="shared" si="24"/>
        <v>0</v>
      </c>
      <c r="AL70" s="15">
        <f t="shared" si="25"/>
        <v>0</v>
      </c>
      <c r="AM70" s="13">
        <f t="shared" si="26"/>
        <v>91</v>
      </c>
      <c r="AN70" s="13">
        <f t="shared" si="27"/>
        <v>0.76765696312261367</v>
      </c>
      <c r="AO70" s="13">
        <f t="shared" si="28"/>
        <v>-0.17544983158979982</v>
      </c>
      <c r="AP70" s="13">
        <f t="shared" si="29"/>
        <v>0.76765696312261367</v>
      </c>
      <c r="AR70" s="80">
        <f t="shared" si="72"/>
        <v>91</v>
      </c>
      <c r="AS70" s="25">
        <f t="shared" si="30"/>
        <v>0</v>
      </c>
      <c r="AT70" s="60">
        <f t="shared" si="31"/>
        <v>0</v>
      </c>
      <c r="AU70" s="19">
        <f t="shared" si="32"/>
        <v>-1.4210854715202004E-14</v>
      </c>
      <c r="AV70" s="60">
        <f t="shared" si="33"/>
        <v>0</v>
      </c>
      <c r="AW70" s="16">
        <f t="shared" si="34"/>
        <v>0</v>
      </c>
      <c r="AY70" s="80">
        <f t="shared" si="73"/>
        <v>91</v>
      </c>
      <c r="AZ70" s="40">
        <f t="shared" si="35"/>
        <v>5.1569862316118531</v>
      </c>
      <c r="BA70" s="57">
        <f t="shared" si="36"/>
        <v>5.156986231611846</v>
      </c>
      <c r="BB70" s="18">
        <f t="shared" si="37"/>
        <v>5.156986231611846</v>
      </c>
      <c r="BC70" s="76">
        <f t="shared" si="38"/>
        <v>5.1569862316118531</v>
      </c>
      <c r="BD70" s="18">
        <f t="shared" si="39"/>
        <v>5.1569862316118531</v>
      </c>
      <c r="BE70" s="13">
        <f t="shared" si="40"/>
        <v>91</v>
      </c>
      <c r="BF70" s="13">
        <f t="shared" si="41"/>
        <v>0.76765696312261367</v>
      </c>
      <c r="BG70" s="13">
        <f t="shared" si="42"/>
        <v>-0.17544983158979982</v>
      </c>
      <c r="BH70" s="13">
        <f t="shared" si="43"/>
        <v>0.76765696312261367</v>
      </c>
      <c r="BJ70" s="80">
        <f t="shared" si="74"/>
        <v>91</v>
      </c>
      <c r="BK70" s="43">
        <f t="shared" si="44"/>
        <v>0</v>
      </c>
      <c r="BL70" s="59">
        <f t="shared" si="45"/>
        <v>0</v>
      </c>
      <c r="BM70" s="19">
        <f t="shared" si="46"/>
        <v>0</v>
      </c>
      <c r="BN70" s="59">
        <f t="shared" si="47"/>
        <v>0</v>
      </c>
      <c r="BO70" s="19">
        <f t="shared" si="48"/>
        <v>-7.1054273576010019E-15</v>
      </c>
      <c r="BP70" s="13">
        <f t="shared" si="49"/>
        <v>91</v>
      </c>
      <c r="BQ70" s="13">
        <f t="shared" si="50"/>
        <v>-0.17544983158979982</v>
      </c>
      <c r="BR70" s="13">
        <f t="shared" si="51"/>
        <v>0.76765696312261367</v>
      </c>
      <c r="BT70" s="80">
        <f t="shared" si="75"/>
        <v>91</v>
      </c>
      <c r="BU70" s="40">
        <f t="shared" si="52"/>
        <v>3.3864831675741662</v>
      </c>
      <c r="BV70" s="76">
        <f t="shared" si="53"/>
        <v>3.3864831675741556</v>
      </c>
      <c r="BW70" s="18">
        <f t="shared" si="54"/>
        <v>3.3864831675741556</v>
      </c>
      <c r="BX70" s="76">
        <f t="shared" si="55"/>
        <v>3.3864831675741662</v>
      </c>
      <c r="BY70" s="18">
        <f t="shared" si="56"/>
        <v>3.3864831675741662</v>
      </c>
      <c r="BZ70" s="13">
        <f t="shared" si="57"/>
        <v>91</v>
      </c>
      <c r="CA70" s="13">
        <f t="shared" si="1"/>
        <v>0.76765696312261367</v>
      </c>
      <c r="CC70" s="80">
        <f t="shared" si="76"/>
        <v>91</v>
      </c>
      <c r="CD70" s="25">
        <f t="shared" si="58"/>
        <v>6.9243492178838189</v>
      </c>
      <c r="CE70" s="60">
        <f t="shared" si="59"/>
        <v>6.9243492178838295</v>
      </c>
      <c r="CF70" s="19">
        <f t="shared" si="60"/>
        <v>6.9243492178838295</v>
      </c>
      <c r="CG70" s="60">
        <f t="shared" si="61"/>
        <v>6.9243492178838189</v>
      </c>
      <c r="CH70" s="19">
        <f t="shared" si="62"/>
        <v>6.9243492178838189</v>
      </c>
      <c r="CI70" s="13">
        <f t="shared" si="63"/>
        <v>91</v>
      </c>
      <c r="CJ70" s="13">
        <f t="shared" si="64"/>
        <v>-0.17544983158979982</v>
      </c>
      <c r="CK70" s="13">
        <f t="shared" si="2"/>
        <v>0.76765696312261367</v>
      </c>
    </row>
    <row r="71" spans="3:89">
      <c r="C71" s="80">
        <f t="shared" si="65"/>
        <v>92</v>
      </c>
      <c r="D71" s="21">
        <f t="shared" si="3"/>
        <v>5.598134349398272</v>
      </c>
      <c r="E71" s="31">
        <f t="shared" si="4"/>
        <v>-0.12080447892884839</v>
      </c>
      <c r="F71" s="31">
        <f t="shared" si="5"/>
        <v>-0.32080447892884839</v>
      </c>
      <c r="H71" s="80">
        <f t="shared" si="66"/>
        <v>92</v>
      </c>
      <c r="I71" s="21">
        <f t="shared" si="6"/>
        <v>9.7519805032444182</v>
      </c>
      <c r="J71" s="31">
        <f t="shared" si="7"/>
        <v>-0.12080447892884839</v>
      </c>
      <c r="K71" s="31">
        <f t="shared" si="8"/>
        <v>-0.32080447892884839</v>
      </c>
      <c r="N71" s="80">
        <f t="shared" si="67"/>
        <v>92</v>
      </c>
      <c r="O71" s="40">
        <f t="shared" si="9"/>
        <v>5.598134349398272</v>
      </c>
      <c r="P71" s="74">
        <f t="shared" si="10"/>
        <v>5.598134349398272</v>
      </c>
      <c r="Q71" s="18">
        <f t="shared" si="11"/>
        <v>17.236357877017028</v>
      </c>
      <c r="R71" s="74">
        <f t="shared" si="12"/>
        <v>5.598134349398272</v>
      </c>
      <c r="S71" s="15">
        <f t="shared" si="13"/>
        <v>17.236357877017035</v>
      </c>
      <c r="T71" s="13">
        <f t="shared" si="14"/>
        <v>92</v>
      </c>
      <c r="U71" s="13">
        <f t="shared" si="15"/>
        <v>0.71301161046166162</v>
      </c>
      <c r="W71" s="80">
        <f t="shared" si="68"/>
        <v>92</v>
      </c>
      <c r="X71" s="43">
        <f t="shared" si="16"/>
        <v>0</v>
      </c>
      <c r="Y71" s="59">
        <f t="shared" si="17"/>
        <v>0</v>
      </c>
      <c r="Z71" s="19">
        <f t="shared" si="18"/>
        <v>0</v>
      </c>
      <c r="AA71" s="59">
        <f t="shared" ref="AA71:AA103" si="77">IF($AB71&lt;0,0,$AB71)</f>
        <v>0</v>
      </c>
      <c r="AB71" s="16">
        <f t="shared" si="19"/>
        <v>-11.638223527618763</v>
      </c>
      <c r="AC71" s="13">
        <f t="shared" si="20"/>
        <v>92</v>
      </c>
      <c r="AD71" s="13">
        <f t="shared" si="69"/>
        <v>-0.12080447892884844</v>
      </c>
      <c r="AE71" s="13">
        <f t="shared" si="70"/>
        <v>0.71301161046166162</v>
      </c>
      <c r="AG71" s="80">
        <f t="shared" si="71"/>
        <v>92</v>
      </c>
      <c r="AH71" s="24">
        <f t="shared" si="21"/>
        <v>0</v>
      </c>
      <c r="AI71" s="74">
        <f t="shared" si="22"/>
        <v>9.7519805032444182</v>
      </c>
      <c r="AJ71" s="18">
        <f t="shared" ref="AJ71:AJ102" si="78">-$AM71*NORMSDIST(-$AO71)+$H$8*NORMSDIST(-$AO71+$H$9)+$AM71*(($C$10/$AG71)^(2*$H$12))*(NORMSDIST($AN71)-NORMSDIST($AP71))-$H$8*(($C$10/$AG71)^(2*$H$12-2))*(NORMSDIST($AN71-$H$9)-NORMSDIST($AP71-$H$9))</f>
        <v>9.7519805032444111</v>
      </c>
      <c r="AK71" s="58">
        <f t="shared" si="24"/>
        <v>0</v>
      </c>
      <c r="AL71" s="15">
        <f t="shared" si="25"/>
        <v>0</v>
      </c>
      <c r="AM71" s="13">
        <f t="shared" si="26"/>
        <v>92</v>
      </c>
      <c r="AN71" s="13">
        <f t="shared" ref="AN71:AN102" si="79">LN(($C$10^2)/($AG71*$C$9))/$H$9+$H$12*$H$9</f>
        <v>0.71301161046166162</v>
      </c>
      <c r="AO71" s="13">
        <f t="shared" ref="AO71:AO102" si="80">LN($AG71/$C$10)/$H$9+$H$12*$H$9</f>
        <v>-0.12080447892884844</v>
      </c>
      <c r="AP71" s="13">
        <f t="shared" ref="AP71:AP102" si="81">LN($C$10/$AG71)/$H$9+$H$12*$H$9</f>
        <v>0.71301161046166162</v>
      </c>
      <c r="AR71" s="80">
        <f t="shared" si="72"/>
        <v>92</v>
      </c>
      <c r="AS71" s="25">
        <f t="shared" si="30"/>
        <v>0</v>
      </c>
      <c r="AT71" s="60">
        <f t="shared" si="31"/>
        <v>0</v>
      </c>
      <c r="AU71" s="19">
        <f t="shared" si="32"/>
        <v>0</v>
      </c>
      <c r="AV71" s="60">
        <f t="shared" si="33"/>
        <v>0</v>
      </c>
      <c r="AW71" s="16">
        <f t="shared" si="34"/>
        <v>0</v>
      </c>
      <c r="AY71" s="80">
        <f t="shared" si="73"/>
        <v>92</v>
      </c>
      <c r="AZ71" s="40">
        <f t="shared" si="35"/>
        <v>5.5981343493982649</v>
      </c>
      <c r="BA71" s="57">
        <f t="shared" si="36"/>
        <v>5.598134349398272</v>
      </c>
      <c r="BB71" s="18">
        <f t="shared" si="37"/>
        <v>5.598134349398272</v>
      </c>
      <c r="BC71" s="76">
        <f t="shared" si="38"/>
        <v>5.5981343493982649</v>
      </c>
      <c r="BD71" s="18">
        <f t="shared" si="39"/>
        <v>5.5981343493982649</v>
      </c>
      <c r="BE71" s="13">
        <f t="shared" si="40"/>
        <v>92</v>
      </c>
      <c r="BF71" s="13">
        <f t="shared" si="41"/>
        <v>0.71301161046166162</v>
      </c>
      <c r="BG71" s="13">
        <f t="shared" si="42"/>
        <v>-0.12080447892884844</v>
      </c>
      <c r="BH71" s="13">
        <f t="shared" si="43"/>
        <v>0.71301161046166162</v>
      </c>
      <c r="BJ71" s="80">
        <f t="shared" si="74"/>
        <v>92</v>
      </c>
      <c r="BK71" s="43">
        <f t="shared" si="44"/>
        <v>7.1054273576010019E-15</v>
      </c>
      <c r="BL71" s="59">
        <f t="shared" si="45"/>
        <v>0</v>
      </c>
      <c r="BM71" s="19">
        <f t="shared" si="46"/>
        <v>0</v>
      </c>
      <c r="BN71" s="59">
        <f t="shared" si="47"/>
        <v>7.1054273576010019E-15</v>
      </c>
      <c r="BO71" s="19">
        <f t="shared" si="48"/>
        <v>7.1054273576010019E-15</v>
      </c>
      <c r="BP71" s="13">
        <f t="shared" si="49"/>
        <v>92</v>
      </c>
      <c r="BQ71" s="13">
        <f t="shared" si="50"/>
        <v>-0.12080447892884844</v>
      </c>
      <c r="BR71" s="13">
        <f t="shared" si="51"/>
        <v>0.71301161046166162</v>
      </c>
      <c r="BT71" s="80">
        <f t="shared" si="75"/>
        <v>92</v>
      </c>
      <c r="BU71" s="40">
        <f t="shared" si="52"/>
        <v>3.6481785868041392</v>
      </c>
      <c r="BV71" s="76">
        <f t="shared" si="53"/>
        <v>3.6481785868041463</v>
      </c>
      <c r="BW71" s="18">
        <f t="shared" si="54"/>
        <v>3.6481785868041463</v>
      </c>
      <c r="BX71" s="76">
        <f t="shared" si="55"/>
        <v>3.6481785868041392</v>
      </c>
      <c r="BY71" s="18">
        <f t="shared" si="56"/>
        <v>3.6481785868041392</v>
      </c>
      <c r="BZ71" s="13">
        <f t="shared" si="57"/>
        <v>92</v>
      </c>
      <c r="CA71" s="13">
        <f t="shared" si="1"/>
        <v>0.71301161046166162</v>
      </c>
      <c r="CC71" s="80">
        <f t="shared" si="76"/>
        <v>92</v>
      </c>
      <c r="CD71" s="25">
        <f t="shared" si="58"/>
        <v>6.103801916440279</v>
      </c>
      <c r="CE71" s="60">
        <f t="shared" si="59"/>
        <v>6.1038019164402719</v>
      </c>
      <c r="CF71" s="19">
        <f t="shared" si="60"/>
        <v>6.1038019164402719</v>
      </c>
      <c r="CG71" s="60">
        <f t="shared" si="61"/>
        <v>6.103801916440279</v>
      </c>
      <c r="CH71" s="19">
        <f t="shared" si="62"/>
        <v>6.103801916440279</v>
      </c>
      <c r="CI71" s="13">
        <f t="shared" si="63"/>
        <v>92</v>
      </c>
      <c r="CJ71" s="13">
        <f t="shared" si="64"/>
        <v>-0.12080447892884844</v>
      </c>
      <c r="CK71" s="13">
        <f t="shared" ref="CK71:CK102" si="82">LN($C$10/$CC71)/$H$9+$H$12*$H$9</f>
        <v>0.71301161046166162</v>
      </c>
    </row>
    <row r="72" spans="3:89">
      <c r="C72" s="80">
        <f t="shared" si="65"/>
        <v>93</v>
      </c>
      <c r="D72" s="21">
        <f t="shared" si="3"/>
        <v>6.0608013010935267</v>
      </c>
      <c r="E72" s="31">
        <f t="shared" si="4"/>
        <v>-6.6749898407770195E-2</v>
      </c>
      <c r="F72" s="31">
        <f t="shared" si="5"/>
        <v>-0.26674989840777019</v>
      </c>
      <c r="H72" s="80">
        <f t="shared" si="66"/>
        <v>93</v>
      </c>
      <c r="I72" s="21">
        <f t="shared" si="6"/>
        <v>9.21464745493968</v>
      </c>
      <c r="J72" s="31">
        <f t="shared" si="7"/>
        <v>-6.6749898407770195E-2</v>
      </c>
      <c r="K72" s="31">
        <f t="shared" si="8"/>
        <v>-0.26674989840777019</v>
      </c>
      <c r="N72" s="80">
        <f t="shared" si="67"/>
        <v>93</v>
      </c>
      <c r="O72" s="40">
        <f t="shared" si="9"/>
        <v>6.0608013010935267</v>
      </c>
      <c r="P72" s="74">
        <f t="shared" si="10"/>
        <v>6.0608013010935267</v>
      </c>
      <c r="Q72" s="18">
        <f t="shared" si="11"/>
        <v>16.113763448869406</v>
      </c>
      <c r="R72" s="74">
        <f t="shared" si="12"/>
        <v>6.0608013010935267</v>
      </c>
      <c r="S72" s="15">
        <f t="shared" si="13"/>
        <v>16.113763448869399</v>
      </c>
      <c r="T72" s="13">
        <f t="shared" si="14"/>
        <v>93</v>
      </c>
      <c r="U72" s="13">
        <f t="shared" si="15"/>
        <v>0.65895702994058347</v>
      </c>
      <c r="W72" s="80">
        <f t="shared" si="68"/>
        <v>93</v>
      </c>
      <c r="X72" s="43">
        <f t="shared" si="16"/>
        <v>0</v>
      </c>
      <c r="Y72" s="59">
        <f t="shared" si="17"/>
        <v>0</v>
      </c>
      <c r="Z72" s="19">
        <f t="shared" si="18"/>
        <v>0</v>
      </c>
      <c r="AA72" s="59">
        <f t="shared" si="77"/>
        <v>0</v>
      </c>
      <c r="AB72" s="16">
        <f t="shared" si="19"/>
        <v>-10.052962147775872</v>
      </c>
      <c r="AC72" s="13">
        <f t="shared" si="20"/>
        <v>93</v>
      </c>
      <c r="AD72" s="13">
        <f t="shared" si="69"/>
        <v>-6.6749898407770236E-2</v>
      </c>
      <c r="AE72" s="13">
        <f t="shared" si="70"/>
        <v>0.65895702994058347</v>
      </c>
      <c r="AG72" s="80">
        <f t="shared" si="71"/>
        <v>93</v>
      </c>
      <c r="AH72" s="24">
        <f t="shared" si="21"/>
        <v>0</v>
      </c>
      <c r="AI72" s="74">
        <f t="shared" si="22"/>
        <v>9.21464745493968</v>
      </c>
      <c r="AJ72" s="18">
        <f t="shared" si="78"/>
        <v>9.21464745493968</v>
      </c>
      <c r="AK72" s="58">
        <f t="shared" si="24"/>
        <v>0</v>
      </c>
      <c r="AL72" s="15">
        <f t="shared" si="25"/>
        <v>0</v>
      </c>
      <c r="AM72" s="13">
        <f t="shared" si="26"/>
        <v>93</v>
      </c>
      <c r="AN72" s="13">
        <f t="shared" si="79"/>
        <v>0.65895702994058347</v>
      </c>
      <c r="AO72" s="13">
        <f t="shared" si="80"/>
        <v>-6.6749898407770236E-2</v>
      </c>
      <c r="AP72" s="13">
        <f t="shared" si="81"/>
        <v>0.65895702994058347</v>
      </c>
      <c r="AR72" s="80">
        <f t="shared" si="72"/>
        <v>93</v>
      </c>
      <c r="AS72" s="25">
        <f t="shared" si="30"/>
        <v>0</v>
      </c>
      <c r="AT72" s="60">
        <f t="shared" si="31"/>
        <v>0</v>
      </c>
      <c r="AU72" s="19">
        <f t="shared" si="32"/>
        <v>0</v>
      </c>
      <c r="AV72" s="60">
        <f t="shared" si="33"/>
        <v>0</v>
      </c>
      <c r="AW72" s="16">
        <f t="shared" si="34"/>
        <v>0</v>
      </c>
      <c r="AY72" s="80">
        <f t="shared" si="73"/>
        <v>93</v>
      </c>
      <c r="AZ72" s="40">
        <f t="shared" si="35"/>
        <v>6.0608013010935267</v>
      </c>
      <c r="BA72" s="57">
        <f t="shared" si="36"/>
        <v>6.0608013010935267</v>
      </c>
      <c r="BB72" s="18">
        <f t="shared" si="37"/>
        <v>6.0608013010935267</v>
      </c>
      <c r="BC72" s="76">
        <f t="shared" si="38"/>
        <v>6.0608013010935267</v>
      </c>
      <c r="BD72" s="18">
        <f t="shared" si="39"/>
        <v>6.0608013010935267</v>
      </c>
      <c r="BE72" s="13">
        <f t="shared" si="40"/>
        <v>93</v>
      </c>
      <c r="BF72" s="13">
        <f t="shared" si="41"/>
        <v>0.65895702994058347</v>
      </c>
      <c r="BG72" s="13">
        <f t="shared" si="42"/>
        <v>-6.6749898407770236E-2</v>
      </c>
      <c r="BH72" s="13">
        <f t="shared" si="43"/>
        <v>0.65895702994058347</v>
      </c>
      <c r="BJ72" s="80">
        <f t="shared" si="74"/>
        <v>93</v>
      </c>
      <c r="BK72" s="43">
        <f t="shared" si="44"/>
        <v>0</v>
      </c>
      <c r="BL72" s="59">
        <f t="shared" si="45"/>
        <v>0</v>
      </c>
      <c r="BM72" s="19">
        <f t="shared" si="46"/>
        <v>0</v>
      </c>
      <c r="BN72" s="59">
        <f t="shared" si="47"/>
        <v>0</v>
      </c>
      <c r="BO72" s="19">
        <f t="shared" si="48"/>
        <v>0</v>
      </c>
      <c r="BP72" s="13">
        <f t="shared" si="49"/>
        <v>93</v>
      </c>
      <c r="BQ72" s="13">
        <f t="shared" si="50"/>
        <v>-6.6749898407770236E-2</v>
      </c>
      <c r="BR72" s="13">
        <f t="shared" si="51"/>
        <v>0.65895702994058347</v>
      </c>
      <c r="BT72" s="80">
        <f t="shared" si="75"/>
        <v>93</v>
      </c>
      <c r="BU72" s="40">
        <f t="shared" si="52"/>
        <v>3.9192238706012361</v>
      </c>
      <c r="BV72" s="76">
        <f t="shared" si="53"/>
        <v>3.9192238706012361</v>
      </c>
      <c r="BW72" s="18">
        <f t="shared" si="54"/>
        <v>3.9192238706012361</v>
      </c>
      <c r="BX72" s="76">
        <f t="shared" si="55"/>
        <v>3.9192238706012361</v>
      </c>
      <c r="BY72" s="18">
        <f t="shared" si="56"/>
        <v>3.9192238706012361</v>
      </c>
      <c r="BZ72" s="13">
        <f t="shared" si="57"/>
        <v>93</v>
      </c>
      <c r="CA72" s="13">
        <f t="shared" si="1"/>
        <v>0.65895702994058347</v>
      </c>
      <c r="CC72" s="80">
        <f t="shared" si="76"/>
        <v>93</v>
      </c>
      <c r="CD72" s="25">
        <f t="shared" si="58"/>
        <v>5.2954235843384438</v>
      </c>
      <c r="CE72" s="60">
        <f t="shared" si="59"/>
        <v>5.2954235843384438</v>
      </c>
      <c r="CF72" s="19">
        <f t="shared" si="60"/>
        <v>5.2954235843384438</v>
      </c>
      <c r="CG72" s="60">
        <f t="shared" si="61"/>
        <v>5.2954235843384438</v>
      </c>
      <c r="CH72" s="19">
        <f t="shared" si="62"/>
        <v>5.2954235843384438</v>
      </c>
      <c r="CI72" s="13">
        <f t="shared" si="63"/>
        <v>93</v>
      </c>
      <c r="CJ72" s="13">
        <f t="shared" si="64"/>
        <v>-6.6749898407770236E-2</v>
      </c>
      <c r="CK72" s="13">
        <f t="shared" si="82"/>
        <v>0.65895702994058347</v>
      </c>
    </row>
    <row r="73" spans="3:89">
      <c r="C73" s="80">
        <f t="shared" si="65"/>
        <v>94</v>
      </c>
      <c r="D73" s="21">
        <f t="shared" si="3"/>
        <v>6.5448641082003718</v>
      </c>
      <c r="E73" s="31">
        <f t="shared" si="4"/>
        <v>-1.327345282403098E-2</v>
      </c>
      <c r="F73" s="31">
        <f t="shared" si="5"/>
        <v>-0.21327345282403098</v>
      </c>
      <c r="H73" s="80">
        <f t="shared" si="66"/>
        <v>94</v>
      </c>
      <c r="I73" s="21">
        <f t="shared" si="6"/>
        <v>8.698710262046518</v>
      </c>
      <c r="J73" s="31">
        <f t="shared" si="7"/>
        <v>-1.327345282403098E-2</v>
      </c>
      <c r="K73" s="31">
        <f t="shared" si="8"/>
        <v>-0.21327345282403098</v>
      </c>
      <c r="N73" s="80">
        <f t="shared" si="67"/>
        <v>94</v>
      </c>
      <c r="O73" s="40">
        <f t="shared" si="9"/>
        <v>6.5448641082003718</v>
      </c>
      <c r="P73" s="74">
        <f t="shared" si="10"/>
        <v>6.5448641082003718</v>
      </c>
      <c r="Q73" s="18">
        <f t="shared" si="11"/>
        <v>15.055042625374782</v>
      </c>
      <c r="R73" s="74">
        <f t="shared" si="12"/>
        <v>6.5448641082003718</v>
      </c>
      <c r="S73" s="15">
        <f t="shared" si="13"/>
        <v>15.055042625374796</v>
      </c>
      <c r="T73" s="13">
        <f t="shared" si="14"/>
        <v>94</v>
      </c>
      <c r="U73" s="13">
        <f t="shared" si="15"/>
        <v>0.60548058435684382</v>
      </c>
      <c r="W73" s="80">
        <f t="shared" si="68"/>
        <v>94</v>
      </c>
      <c r="X73" s="43">
        <f t="shared" si="16"/>
        <v>0</v>
      </c>
      <c r="Y73" s="59">
        <f t="shared" si="17"/>
        <v>0</v>
      </c>
      <c r="Z73" s="19">
        <f t="shared" si="18"/>
        <v>0</v>
      </c>
      <c r="AA73" s="59">
        <f t="shared" si="77"/>
        <v>0</v>
      </c>
      <c r="AB73" s="16">
        <f t="shared" si="19"/>
        <v>-8.510178517174424</v>
      </c>
      <c r="AC73" s="13">
        <f t="shared" si="20"/>
        <v>94</v>
      </c>
      <c r="AD73" s="13">
        <f t="shared" si="69"/>
        <v>-1.3273452824031029E-2</v>
      </c>
      <c r="AE73" s="13">
        <f t="shared" si="70"/>
        <v>0.60548058435684382</v>
      </c>
      <c r="AG73" s="80">
        <f t="shared" si="71"/>
        <v>94</v>
      </c>
      <c r="AH73" s="24">
        <f t="shared" si="21"/>
        <v>0</v>
      </c>
      <c r="AI73" s="74">
        <f t="shared" si="22"/>
        <v>8.698710262046518</v>
      </c>
      <c r="AJ73" s="18">
        <f t="shared" si="78"/>
        <v>8.6987102620465109</v>
      </c>
      <c r="AK73" s="58">
        <f t="shared" si="24"/>
        <v>0</v>
      </c>
      <c r="AL73" s="15">
        <f t="shared" si="25"/>
        <v>0</v>
      </c>
      <c r="AM73" s="13">
        <f t="shared" si="26"/>
        <v>94</v>
      </c>
      <c r="AN73" s="13">
        <f t="shared" si="79"/>
        <v>0.60548058435684382</v>
      </c>
      <c r="AO73" s="13">
        <f t="shared" si="80"/>
        <v>-1.3273452824031029E-2</v>
      </c>
      <c r="AP73" s="13">
        <f t="shared" si="81"/>
        <v>0.60548058435684382</v>
      </c>
      <c r="AR73" s="80">
        <f t="shared" si="72"/>
        <v>94</v>
      </c>
      <c r="AS73" s="25">
        <f t="shared" si="30"/>
        <v>0</v>
      </c>
      <c r="AT73" s="60">
        <f t="shared" si="31"/>
        <v>0</v>
      </c>
      <c r="AU73" s="19">
        <f t="shared" si="32"/>
        <v>0</v>
      </c>
      <c r="AV73" s="60">
        <f t="shared" si="33"/>
        <v>0</v>
      </c>
      <c r="AW73" s="16">
        <f t="shared" si="34"/>
        <v>0</v>
      </c>
      <c r="AY73" s="80">
        <f t="shared" si="73"/>
        <v>94</v>
      </c>
      <c r="AZ73" s="40">
        <f t="shared" si="35"/>
        <v>6.5448641082003647</v>
      </c>
      <c r="BA73" s="57">
        <f t="shared" si="36"/>
        <v>6.5448641082003718</v>
      </c>
      <c r="BB73" s="18">
        <f t="shared" si="37"/>
        <v>6.5448641082003718</v>
      </c>
      <c r="BC73" s="76">
        <f t="shared" si="38"/>
        <v>6.5448641082003647</v>
      </c>
      <c r="BD73" s="18">
        <f t="shared" si="39"/>
        <v>6.5448641082003647</v>
      </c>
      <c r="BE73" s="13">
        <f t="shared" si="40"/>
        <v>94</v>
      </c>
      <c r="BF73" s="13">
        <f t="shared" si="41"/>
        <v>0.60548058435684382</v>
      </c>
      <c r="BG73" s="13">
        <f t="shared" si="42"/>
        <v>-1.3273452824031029E-2</v>
      </c>
      <c r="BH73" s="13">
        <f t="shared" si="43"/>
        <v>0.60548058435684382</v>
      </c>
      <c r="BJ73" s="80">
        <f t="shared" si="74"/>
        <v>94</v>
      </c>
      <c r="BK73" s="43">
        <f t="shared" si="44"/>
        <v>7.1054273576010019E-15</v>
      </c>
      <c r="BL73" s="59">
        <f t="shared" si="45"/>
        <v>0</v>
      </c>
      <c r="BM73" s="19">
        <f t="shared" si="46"/>
        <v>0</v>
      </c>
      <c r="BN73" s="59">
        <f t="shared" si="47"/>
        <v>7.1054273576010019E-15</v>
      </c>
      <c r="BO73" s="19">
        <f t="shared" si="48"/>
        <v>7.1054273576010019E-15</v>
      </c>
      <c r="BP73" s="13">
        <f t="shared" si="49"/>
        <v>94</v>
      </c>
      <c r="BQ73" s="13">
        <f t="shared" si="50"/>
        <v>-1.3273452824031029E-2</v>
      </c>
      <c r="BR73" s="13">
        <f t="shared" si="51"/>
        <v>0.60548058435684382</v>
      </c>
      <c r="BT73" s="80">
        <f t="shared" si="75"/>
        <v>94</v>
      </c>
      <c r="BU73" s="40">
        <f t="shared" si="52"/>
        <v>4.1991910222793045</v>
      </c>
      <c r="BV73" s="76">
        <f t="shared" si="53"/>
        <v>4.1991910222793152</v>
      </c>
      <c r="BW73" s="18">
        <f t="shared" si="54"/>
        <v>4.1991910222793152</v>
      </c>
      <c r="BX73" s="76">
        <f t="shared" si="55"/>
        <v>4.1991910222793045</v>
      </c>
      <c r="BY73" s="18">
        <f t="shared" si="56"/>
        <v>4.1991910222793045</v>
      </c>
      <c r="BZ73" s="13">
        <f t="shared" si="57"/>
        <v>94</v>
      </c>
      <c r="CA73" s="13">
        <f t="shared" si="1"/>
        <v>0.60548058435684382</v>
      </c>
      <c r="CC73" s="80">
        <f t="shared" si="76"/>
        <v>94</v>
      </c>
      <c r="CD73" s="25">
        <f t="shared" si="58"/>
        <v>4.4995192397672135</v>
      </c>
      <c r="CE73" s="60">
        <f t="shared" si="59"/>
        <v>4.4995192397672028</v>
      </c>
      <c r="CF73" s="19">
        <f t="shared" si="60"/>
        <v>4.4995192397672028</v>
      </c>
      <c r="CG73" s="60">
        <f t="shared" si="61"/>
        <v>4.4995192397672135</v>
      </c>
      <c r="CH73" s="19">
        <f t="shared" si="62"/>
        <v>4.4995192397672135</v>
      </c>
      <c r="CI73" s="13">
        <f t="shared" si="63"/>
        <v>94</v>
      </c>
      <c r="CJ73" s="13">
        <f t="shared" si="64"/>
        <v>-1.3273452824031029E-2</v>
      </c>
      <c r="CK73" s="13">
        <f t="shared" si="82"/>
        <v>0.60548058435684382</v>
      </c>
    </row>
    <row r="74" spans="3:89">
      <c r="C74" s="80">
        <f t="shared" si="65"/>
        <v>95</v>
      </c>
      <c r="D74" s="21">
        <f t="shared" si="3"/>
        <v>7.0501407393350988</v>
      </c>
      <c r="E74" s="31">
        <f t="shared" si="4"/>
        <v>3.9637093828653776E-2</v>
      </c>
      <c r="F74" s="31">
        <f t="shared" si="5"/>
        <v>-0.16036290617134624</v>
      </c>
      <c r="H74" s="80">
        <f t="shared" si="66"/>
        <v>95</v>
      </c>
      <c r="I74" s="21">
        <f t="shared" si="6"/>
        <v>8.203986893181245</v>
      </c>
      <c r="J74" s="31">
        <f t="shared" si="7"/>
        <v>3.9637093828653776E-2</v>
      </c>
      <c r="K74" s="31">
        <f t="shared" si="8"/>
        <v>-0.16036290617134624</v>
      </c>
      <c r="N74" s="80">
        <f t="shared" si="67"/>
        <v>95</v>
      </c>
      <c r="O74" s="40">
        <f t="shared" si="9"/>
        <v>7.0501407393350988</v>
      </c>
      <c r="P74" s="74">
        <f t="shared" si="10"/>
        <v>7.0501407393350988</v>
      </c>
      <c r="Q74" s="18">
        <f t="shared" si="11"/>
        <v>14.057221411176172</v>
      </c>
      <c r="R74" s="74">
        <f t="shared" si="12"/>
        <v>7.0501407393350988</v>
      </c>
      <c r="S74" s="15">
        <f t="shared" si="13"/>
        <v>14.05722141117618</v>
      </c>
      <c r="T74" s="13">
        <f t="shared" si="14"/>
        <v>95</v>
      </c>
      <c r="U74" s="13">
        <f t="shared" si="15"/>
        <v>0.55257003770415902</v>
      </c>
      <c r="W74" s="80">
        <f t="shared" si="68"/>
        <v>95</v>
      </c>
      <c r="X74" s="43">
        <f t="shared" si="16"/>
        <v>0</v>
      </c>
      <c r="Y74" s="59">
        <f t="shared" si="17"/>
        <v>0</v>
      </c>
      <c r="Z74" s="19">
        <f t="shared" si="18"/>
        <v>0</v>
      </c>
      <c r="AA74" s="59">
        <f t="shared" si="77"/>
        <v>0</v>
      </c>
      <c r="AB74" s="16">
        <f t="shared" si="19"/>
        <v>-7.0070806718410807</v>
      </c>
      <c r="AC74" s="13">
        <f t="shared" si="20"/>
        <v>95</v>
      </c>
      <c r="AD74" s="13">
        <f t="shared" si="69"/>
        <v>3.9637093828653769E-2</v>
      </c>
      <c r="AE74" s="13">
        <f t="shared" si="70"/>
        <v>0.55257003770415902</v>
      </c>
      <c r="AG74" s="80">
        <f t="shared" si="71"/>
        <v>95</v>
      </c>
      <c r="AH74" s="24">
        <f t="shared" si="21"/>
        <v>0</v>
      </c>
      <c r="AI74" s="74">
        <f t="shared" si="22"/>
        <v>8.203986893181245</v>
      </c>
      <c r="AJ74" s="18">
        <f t="shared" si="78"/>
        <v>8.203986893181245</v>
      </c>
      <c r="AK74" s="58">
        <f t="shared" si="24"/>
        <v>0</v>
      </c>
      <c r="AL74" s="15">
        <f t="shared" si="25"/>
        <v>0</v>
      </c>
      <c r="AM74" s="13">
        <f t="shared" si="26"/>
        <v>95</v>
      </c>
      <c r="AN74" s="13">
        <f t="shared" si="79"/>
        <v>0.55257003770415902</v>
      </c>
      <c r="AO74" s="13">
        <f t="shared" si="80"/>
        <v>3.9637093828653769E-2</v>
      </c>
      <c r="AP74" s="13">
        <f t="shared" si="81"/>
        <v>0.55257003770415902</v>
      </c>
      <c r="AR74" s="80">
        <f t="shared" si="72"/>
        <v>95</v>
      </c>
      <c r="AS74" s="25">
        <f t="shared" si="30"/>
        <v>0</v>
      </c>
      <c r="AT74" s="60">
        <f t="shared" si="31"/>
        <v>0</v>
      </c>
      <c r="AU74" s="19">
        <f t="shared" si="32"/>
        <v>0</v>
      </c>
      <c r="AV74" s="60">
        <f t="shared" si="33"/>
        <v>0</v>
      </c>
      <c r="AW74" s="16">
        <f t="shared" si="34"/>
        <v>0</v>
      </c>
      <c r="AY74" s="80">
        <f t="shared" si="73"/>
        <v>95</v>
      </c>
      <c r="AZ74" s="40">
        <f t="shared" si="35"/>
        <v>7.0501407393350988</v>
      </c>
      <c r="BA74" s="57">
        <f t="shared" si="36"/>
        <v>7.0501407393350988</v>
      </c>
      <c r="BB74" s="18">
        <f t="shared" si="37"/>
        <v>7.0501407393350988</v>
      </c>
      <c r="BC74" s="76">
        <f t="shared" si="38"/>
        <v>7.0501407393350988</v>
      </c>
      <c r="BD74" s="18">
        <f t="shared" si="39"/>
        <v>7.0501407393350988</v>
      </c>
      <c r="BE74" s="13">
        <f t="shared" si="40"/>
        <v>95</v>
      </c>
      <c r="BF74" s="13">
        <f t="shared" si="41"/>
        <v>0.55257003770415902</v>
      </c>
      <c r="BG74" s="13">
        <f t="shared" si="42"/>
        <v>3.9637093828653769E-2</v>
      </c>
      <c r="BH74" s="13">
        <f t="shared" si="43"/>
        <v>0.55257003770415902</v>
      </c>
      <c r="BJ74" s="80">
        <f t="shared" si="74"/>
        <v>95</v>
      </c>
      <c r="BK74" s="43">
        <f t="shared" si="44"/>
        <v>0</v>
      </c>
      <c r="BL74" s="59">
        <f t="shared" si="45"/>
        <v>0</v>
      </c>
      <c r="BM74" s="19">
        <f t="shared" si="46"/>
        <v>0</v>
      </c>
      <c r="BN74" s="59">
        <f t="shared" si="47"/>
        <v>0</v>
      </c>
      <c r="BO74" s="19">
        <f t="shared" si="48"/>
        <v>0</v>
      </c>
      <c r="BP74" s="13">
        <f t="shared" si="49"/>
        <v>95</v>
      </c>
      <c r="BQ74" s="13">
        <f t="shared" si="50"/>
        <v>3.9637093828653769E-2</v>
      </c>
      <c r="BR74" s="13">
        <f t="shared" si="51"/>
        <v>0.55257003770415902</v>
      </c>
      <c r="BT74" s="80">
        <f t="shared" si="75"/>
        <v>95</v>
      </c>
      <c r="BU74" s="40">
        <f t="shared" si="52"/>
        <v>4.4876172372235956</v>
      </c>
      <c r="BV74" s="76">
        <f t="shared" si="53"/>
        <v>4.4876172372235956</v>
      </c>
      <c r="BW74" s="18">
        <f t="shared" si="54"/>
        <v>4.4876172372235956</v>
      </c>
      <c r="BX74" s="76">
        <f t="shared" si="55"/>
        <v>4.4876172372235956</v>
      </c>
      <c r="BY74" s="18">
        <f t="shared" si="56"/>
        <v>4.4876172372235956</v>
      </c>
      <c r="BZ74" s="13">
        <f t="shared" si="57"/>
        <v>95</v>
      </c>
      <c r="CA74" s="13">
        <f t="shared" si="1"/>
        <v>0.55257003770415902</v>
      </c>
      <c r="CC74" s="80">
        <f t="shared" si="76"/>
        <v>95</v>
      </c>
      <c r="CD74" s="25">
        <f t="shared" si="58"/>
        <v>3.7163696559576493</v>
      </c>
      <c r="CE74" s="60">
        <f t="shared" si="59"/>
        <v>3.7163696559576493</v>
      </c>
      <c r="CF74" s="19">
        <f t="shared" si="60"/>
        <v>3.7163696559576493</v>
      </c>
      <c r="CG74" s="60">
        <f t="shared" si="61"/>
        <v>3.7163696559576493</v>
      </c>
      <c r="CH74" s="19">
        <f t="shared" si="62"/>
        <v>3.7163696559576493</v>
      </c>
      <c r="CI74" s="13">
        <f t="shared" si="63"/>
        <v>95</v>
      </c>
      <c r="CJ74" s="13">
        <f t="shared" si="64"/>
        <v>3.9637093828653769E-2</v>
      </c>
      <c r="CK74" s="13">
        <f t="shared" si="82"/>
        <v>0.55257003770415902</v>
      </c>
    </row>
    <row r="75" spans="3:89">
      <c r="C75" s="80">
        <f t="shared" si="65"/>
        <v>96</v>
      </c>
      <c r="D75" s="21">
        <f t="shared" si="3"/>
        <v>7.5763935126508244</v>
      </c>
      <c r="E75" s="31">
        <f t="shared" si="4"/>
        <v>9.1993593165130838E-2</v>
      </c>
      <c r="F75" s="31">
        <f t="shared" si="5"/>
        <v>-0.10800640683486917</v>
      </c>
      <c r="H75" s="80">
        <f t="shared" si="66"/>
        <v>96</v>
      </c>
      <c r="I75" s="21">
        <f t="shared" si="6"/>
        <v>7.7302396664969706</v>
      </c>
      <c r="J75" s="31">
        <f t="shared" si="7"/>
        <v>9.1993593165130838E-2</v>
      </c>
      <c r="K75" s="31">
        <f t="shared" si="8"/>
        <v>-0.10800640683486917</v>
      </c>
      <c r="N75" s="80">
        <f t="shared" si="67"/>
        <v>96</v>
      </c>
      <c r="O75" s="40">
        <f t="shared" si="9"/>
        <v>7.5763935126508244</v>
      </c>
      <c r="P75" s="74">
        <f t="shared" si="10"/>
        <v>7.5763935126508244</v>
      </c>
      <c r="Q75" s="18">
        <f t="shared" si="11"/>
        <v>13.117431342589882</v>
      </c>
      <c r="R75" s="74">
        <f t="shared" si="12"/>
        <v>7.5763935126508244</v>
      </c>
      <c r="S75" s="15">
        <f t="shared" si="13"/>
        <v>13.117431342589882</v>
      </c>
      <c r="T75" s="13">
        <f t="shared" si="14"/>
        <v>96</v>
      </c>
      <c r="U75" s="13">
        <f t="shared" si="15"/>
        <v>0.50021353836768268</v>
      </c>
      <c r="W75" s="80">
        <f t="shared" si="68"/>
        <v>96</v>
      </c>
      <c r="X75" s="43">
        <f t="shared" si="16"/>
        <v>0</v>
      </c>
      <c r="Y75" s="59">
        <f t="shared" si="17"/>
        <v>0</v>
      </c>
      <c r="Z75" s="19">
        <f t="shared" si="18"/>
        <v>0</v>
      </c>
      <c r="AA75" s="59">
        <f t="shared" si="77"/>
        <v>0</v>
      </c>
      <c r="AB75" s="16">
        <f t="shared" si="19"/>
        <v>-5.5410378299390572</v>
      </c>
      <c r="AC75" s="13">
        <f t="shared" si="20"/>
        <v>96</v>
      </c>
      <c r="AD75" s="13">
        <f t="shared" si="69"/>
        <v>9.199359316513081E-2</v>
      </c>
      <c r="AE75" s="13">
        <f t="shared" si="70"/>
        <v>0.50021353836768268</v>
      </c>
      <c r="AG75" s="80">
        <f t="shared" si="71"/>
        <v>96</v>
      </c>
      <c r="AH75" s="24">
        <f t="shared" si="21"/>
        <v>0</v>
      </c>
      <c r="AI75" s="74">
        <f t="shared" si="22"/>
        <v>7.7302396664969706</v>
      </c>
      <c r="AJ75" s="18">
        <f t="shared" si="78"/>
        <v>7.7302396664969635</v>
      </c>
      <c r="AK75" s="58">
        <f t="shared" si="24"/>
        <v>0</v>
      </c>
      <c r="AL75" s="15">
        <f t="shared" si="25"/>
        <v>0</v>
      </c>
      <c r="AM75" s="13">
        <f t="shared" si="26"/>
        <v>96</v>
      </c>
      <c r="AN75" s="13">
        <f t="shared" si="79"/>
        <v>0.50021353836768268</v>
      </c>
      <c r="AO75" s="13">
        <f t="shared" si="80"/>
        <v>9.199359316513081E-2</v>
      </c>
      <c r="AP75" s="13">
        <f t="shared" si="81"/>
        <v>0.50021353836768268</v>
      </c>
      <c r="AR75" s="80">
        <f t="shared" si="72"/>
        <v>96</v>
      </c>
      <c r="AS75" s="25">
        <f t="shared" si="30"/>
        <v>0</v>
      </c>
      <c r="AT75" s="60">
        <f t="shared" si="31"/>
        <v>7.1054273576010019E-15</v>
      </c>
      <c r="AU75" s="19">
        <f t="shared" si="32"/>
        <v>7.1054273576010019E-15</v>
      </c>
      <c r="AV75" s="60">
        <f t="shared" si="33"/>
        <v>0</v>
      </c>
      <c r="AW75" s="16">
        <f t="shared" si="34"/>
        <v>0</v>
      </c>
      <c r="AY75" s="80">
        <f t="shared" si="73"/>
        <v>96</v>
      </c>
      <c r="AZ75" s="40">
        <f t="shared" si="35"/>
        <v>7.5763935126508244</v>
      </c>
      <c r="BA75" s="57">
        <f t="shared" si="36"/>
        <v>7.5763935126508244</v>
      </c>
      <c r="BB75" s="18">
        <f t="shared" si="37"/>
        <v>7.5763935126508244</v>
      </c>
      <c r="BC75" s="76">
        <f t="shared" si="38"/>
        <v>7.5763935126508244</v>
      </c>
      <c r="BD75" s="18">
        <f t="shared" si="39"/>
        <v>7.5763935126508244</v>
      </c>
      <c r="BE75" s="13">
        <f t="shared" si="40"/>
        <v>96</v>
      </c>
      <c r="BF75" s="13">
        <f t="shared" si="41"/>
        <v>0.50021353836768268</v>
      </c>
      <c r="BG75" s="13">
        <f t="shared" si="42"/>
        <v>9.199359316513081E-2</v>
      </c>
      <c r="BH75" s="13">
        <f t="shared" si="43"/>
        <v>0.50021353836768268</v>
      </c>
      <c r="BJ75" s="80">
        <f t="shared" si="74"/>
        <v>96</v>
      </c>
      <c r="BK75" s="43">
        <f t="shared" si="44"/>
        <v>0</v>
      </c>
      <c r="BL75" s="59">
        <f t="shared" si="45"/>
        <v>0</v>
      </c>
      <c r="BM75" s="19">
        <f t="shared" si="46"/>
        <v>0</v>
      </c>
      <c r="BN75" s="59">
        <f t="shared" si="47"/>
        <v>0</v>
      </c>
      <c r="BO75" s="19">
        <f t="shared" si="48"/>
        <v>0</v>
      </c>
      <c r="BP75" s="13">
        <f t="shared" si="49"/>
        <v>96</v>
      </c>
      <c r="BQ75" s="13">
        <f t="shared" si="50"/>
        <v>9.199359316513081E-2</v>
      </c>
      <c r="BR75" s="13">
        <f t="shared" si="51"/>
        <v>0.50021353836768268</v>
      </c>
      <c r="BT75" s="80">
        <f t="shared" si="75"/>
        <v>96</v>
      </c>
      <c r="BU75" s="40">
        <f t="shared" si="52"/>
        <v>4.7840090154675963</v>
      </c>
      <c r="BV75" s="76">
        <f t="shared" si="53"/>
        <v>4.7840090154676034</v>
      </c>
      <c r="BW75" s="18">
        <f t="shared" si="54"/>
        <v>4.7840090154676034</v>
      </c>
      <c r="BX75" s="76">
        <f t="shared" si="55"/>
        <v>4.7840090154675963</v>
      </c>
      <c r="BY75" s="18">
        <f t="shared" si="56"/>
        <v>4.7840090154675963</v>
      </c>
      <c r="BZ75" s="13">
        <f t="shared" si="57"/>
        <v>96</v>
      </c>
      <c r="CA75" s="13">
        <f t="shared" si="1"/>
        <v>0.50021353836768268</v>
      </c>
      <c r="CC75" s="80">
        <f t="shared" si="76"/>
        <v>96</v>
      </c>
      <c r="CD75" s="25">
        <f t="shared" si="58"/>
        <v>2.9462306510293743</v>
      </c>
      <c r="CE75" s="60">
        <f t="shared" si="59"/>
        <v>2.9462306510293672</v>
      </c>
      <c r="CF75" s="19">
        <f t="shared" si="60"/>
        <v>2.9462306510293672</v>
      </c>
      <c r="CG75" s="60">
        <f t="shared" si="61"/>
        <v>2.9462306510293743</v>
      </c>
      <c r="CH75" s="19">
        <f t="shared" si="62"/>
        <v>2.9462306510293743</v>
      </c>
      <c r="CI75" s="13">
        <f t="shared" si="63"/>
        <v>96</v>
      </c>
      <c r="CJ75" s="13">
        <f t="shared" si="64"/>
        <v>9.199359316513081E-2</v>
      </c>
      <c r="CK75" s="13">
        <f t="shared" si="82"/>
        <v>0.50021353836768268</v>
      </c>
    </row>
    <row r="76" spans="3:89">
      <c r="C76" s="80">
        <f t="shared" si="65"/>
        <v>97</v>
      </c>
      <c r="D76" s="21">
        <f t="shared" si="3"/>
        <v>8.1233327893773435</v>
      </c>
      <c r="E76" s="31">
        <f t="shared" si="4"/>
        <v>0.14380752834286378</v>
      </c>
      <c r="F76" s="31">
        <f t="shared" si="5"/>
        <v>-5.6192471657136228E-2</v>
      </c>
      <c r="H76" s="80">
        <f t="shared" si="66"/>
        <v>97</v>
      </c>
      <c r="I76" s="21">
        <f t="shared" si="6"/>
        <v>7.2771789432234826</v>
      </c>
      <c r="J76" s="31">
        <f t="shared" si="7"/>
        <v>0.14380752834286378</v>
      </c>
      <c r="K76" s="31">
        <f t="shared" si="8"/>
        <v>-5.6192471657136228E-2</v>
      </c>
      <c r="N76" s="80">
        <f t="shared" si="67"/>
        <v>97</v>
      </c>
      <c r="O76" s="40">
        <f t="shared" si="9"/>
        <v>8.1233327893773435</v>
      </c>
      <c r="P76" s="74">
        <f t="shared" si="10"/>
        <v>8.1233327893773435</v>
      </c>
      <c r="Q76" s="18">
        <f t="shared" si="11"/>
        <v>12.232905074034612</v>
      </c>
      <c r="R76" s="74">
        <f t="shared" si="12"/>
        <v>8.1233327893773435</v>
      </c>
      <c r="S76" s="15">
        <f t="shared" si="13"/>
        <v>12.232905074034612</v>
      </c>
      <c r="T76" s="13">
        <f t="shared" si="14"/>
        <v>97</v>
      </c>
      <c r="U76" s="13">
        <f t="shared" si="15"/>
        <v>0.44839960318994881</v>
      </c>
      <c r="W76" s="80">
        <f t="shared" si="68"/>
        <v>97</v>
      </c>
      <c r="X76" s="43">
        <f t="shared" si="16"/>
        <v>0</v>
      </c>
      <c r="Y76" s="59">
        <f t="shared" si="17"/>
        <v>0</v>
      </c>
      <c r="Z76" s="19">
        <f t="shared" si="18"/>
        <v>0</v>
      </c>
      <c r="AA76" s="59">
        <f t="shared" si="77"/>
        <v>0</v>
      </c>
      <c r="AB76" s="16">
        <f t="shared" si="19"/>
        <v>-4.1095722846572684</v>
      </c>
      <c r="AC76" s="13">
        <f t="shared" si="20"/>
        <v>97</v>
      </c>
      <c r="AD76" s="13">
        <f t="shared" si="69"/>
        <v>0.14380752834286376</v>
      </c>
      <c r="AE76" s="13">
        <f t="shared" si="70"/>
        <v>0.44839960318994881</v>
      </c>
      <c r="AG76" s="80">
        <f t="shared" si="71"/>
        <v>97</v>
      </c>
      <c r="AH76" s="24">
        <f t="shared" si="21"/>
        <v>0</v>
      </c>
      <c r="AI76" s="74">
        <f t="shared" si="22"/>
        <v>7.2771789432234826</v>
      </c>
      <c r="AJ76" s="18">
        <f t="shared" si="78"/>
        <v>7.2771789432234897</v>
      </c>
      <c r="AK76" s="58">
        <f t="shared" si="24"/>
        <v>0</v>
      </c>
      <c r="AL76" s="15">
        <f t="shared" si="25"/>
        <v>0</v>
      </c>
      <c r="AM76" s="13">
        <f t="shared" si="26"/>
        <v>97</v>
      </c>
      <c r="AN76" s="13">
        <f t="shared" si="79"/>
        <v>0.44839960318994881</v>
      </c>
      <c r="AO76" s="13">
        <f t="shared" si="80"/>
        <v>0.14380752834286376</v>
      </c>
      <c r="AP76" s="13">
        <f t="shared" si="81"/>
        <v>0.44839960318994881</v>
      </c>
      <c r="AR76" s="80">
        <f t="shared" si="72"/>
        <v>97</v>
      </c>
      <c r="AS76" s="25">
        <f t="shared" si="30"/>
        <v>0</v>
      </c>
      <c r="AT76" s="60">
        <f t="shared" si="31"/>
        <v>0</v>
      </c>
      <c r="AU76" s="19">
        <f t="shared" si="32"/>
        <v>-7.1054273576010019E-15</v>
      </c>
      <c r="AV76" s="60">
        <f t="shared" si="33"/>
        <v>0</v>
      </c>
      <c r="AW76" s="16">
        <f t="shared" si="34"/>
        <v>0</v>
      </c>
      <c r="AY76" s="80">
        <f t="shared" si="73"/>
        <v>97</v>
      </c>
      <c r="AZ76" s="40">
        <f t="shared" si="35"/>
        <v>8.1233327893773435</v>
      </c>
      <c r="BA76" s="57">
        <f t="shared" si="36"/>
        <v>8.1233327893773435</v>
      </c>
      <c r="BB76" s="18">
        <f t="shared" si="37"/>
        <v>8.1233327893773435</v>
      </c>
      <c r="BC76" s="76">
        <f t="shared" si="38"/>
        <v>8.1233327893773435</v>
      </c>
      <c r="BD76" s="18">
        <f t="shared" si="39"/>
        <v>8.1233327893773435</v>
      </c>
      <c r="BE76" s="13">
        <f t="shared" si="40"/>
        <v>97</v>
      </c>
      <c r="BF76" s="13">
        <f t="shared" si="41"/>
        <v>0.44839960318994881</v>
      </c>
      <c r="BG76" s="13">
        <f t="shared" si="42"/>
        <v>0.14380752834286376</v>
      </c>
      <c r="BH76" s="13">
        <f t="shared" si="43"/>
        <v>0.44839960318994881</v>
      </c>
      <c r="BJ76" s="80">
        <f t="shared" si="74"/>
        <v>97</v>
      </c>
      <c r="BK76" s="43">
        <f t="shared" si="44"/>
        <v>0</v>
      </c>
      <c r="BL76" s="59">
        <f t="shared" si="45"/>
        <v>0</v>
      </c>
      <c r="BM76" s="19">
        <f t="shared" si="46"/>
        <v>0</v>
      </c>
      <c r="BN76" s="59">
        <f t="shared" si="47"/>
        <v>0</v>
      </c>
      <c r="BO76" s="19">
        <f t="shared" si="48"/>
        <v>0</v>
      </c>
      <c r="BP76" s="13">
        <f t="shared" si="49"/>
        <v>97</v>
      </c>
      <c r="BQ76" s="13">
        <f t="shared" si="50"/>
        <v>0.14380752834286376</v>
      </c>
      <c r="BR76" s="13">
        <f t="shared" si="51"/>
        <v>0.44839960318994881</v>
      </c>
      <c r="BT76" s="80">
        <f t="shared" si="75"/>
        <v>97</v>
      </c>
      <c r="BU76" s="40">
        <f t="shared" si="52"/>
        <v>5.0878463668873408</v>
      </c>
      <c r="BV76" s="76">
        <f t="shared" si="53"/>
        <v>5.0878463668873337</v>
      </c>
      <c r="BW76" s="18">
        <f t="shared" si="54"/>
        <v>5.0878463668873337</v>
      </c>
      <c r="BX76" s="76">
        <f t="shared" si="55"/>
        <v>5.0878463668873408</v>
      </c>
      <c r="BY76" s="18">
        <f t="shared" si="56"/>
        <v>5.0878463668873408</v>
      </c>
      <c r="BZ76" s="13">
        <f t="shared" si="57"/>
        <v>97</v>
      </c>
      <c r="CA76" s="13">
        <f t="shared" si="1"/>
        <v>0.44839960318994881</v>
      </c>
      <c r="CC76" s="80">
        <f t="shared" si="76"/>
        <v>97</v>
      </c>
      <c r="CD76" s="25">
        <f t="shared" si="58"/>
        <v>2.1893325763361418</v>
      </c>
      <c r="CE76" s="60">
        <f t="shared" si="59"/>
        <v>2.1893325763361489</v>
      </c>
      <c r="CF76" s="19">
        <f t="shared" si="60"/>
        <v>2.1893325763361489</v>
      </c>
      <c r="CG76" s="60">
        <f t="shared" si="61"/>
        <v>2.1893325763361418</v>
      </c>
      <c r="CH76" s="19">
        <f t="shared" si="62"/>
        <v>2.1893325763361418</v>
      </c>
      <c r="CI76" s="13">
        <f t="shared" si="63"/>
        <v>97</v>
      </c>
      <c r="CJ76" s="13">
        <f t="shared" si="64"/>
        <v>0.14380752834286376</v>
      </c>
      <c r="CK76" s="13">
        <f t="shared" si="82"/>
        <v>0.44839960318994881</v>
      </c>
    </row>
    <row r="77" spans="3:89">
      <c r="C77" s="80">
        <f t="shared" si="65"/>
        <v>98</v>
      </c>
      <c r="D77" s="21">
        <f t="shared" si="3"/>
        <v>8.690620894833863</v>
      </c>
      <c r="E77" s="31">
        <f t="shared" si="4"/>
        <v>0.19509002917880935</v>
      </c>
      <c r="F77" s="31">
        <f t="shared" si="5"/>
        <v>-4.9099708211906568E-3</v>
      </c>
      <c r="H77" s="80">
        <f t="shared" si="66"/>
        <v>98</v>
      </c>
      <c r="I77" s="21">
        <f t="shared" si="6"/>
        <v>6.8444670486800163</v>
      </c>
      <c r="J77" s="31">
        <f t="shared" si="7"/>
        <v>0.19509002917880935</v>
      </c>
      <c r="K77" s="31">
        <f t="shared" si="8"/>
        <v>-4.9099708211906568E-3</v>
      </c>
      <c r="N77" s="80">
        <f t="shared" si="67"/>
        <v>98</v>
      </c>
      <c r="O77" s="40">
        <f>IF($C$10&lt;$C$9,$P77,$R77)</f>
        <v>8.690620894833863</v>
      </c>
      <c r="P77" s="74">
        <f t="shared" si="10"/>
        <v>8.690620894833863</v>
      </c>
      <c r="Q77" s="18">
        <f t="shared" si="11"/>
        <v>11.400972623899357</v>
      </c>
      <c r="R77" s="74">
        <f t="shared" si="12"/>
        <v>8.690620894833863</v>
      </c>
      <c r="S77" s="15">
        <f t="shared" si="13"/>
        <v>11.400972623899357</v>
      </c>
      <c r="T77" s="13">
        <f t="shared" si="14"/>
        <v>98</v>
      </c>
      <c r="U77" s="13">
        <f t="shared" si="15"/>
        <v>0.39711710235400399</v>
      </c>
      <c r="W77" s="80">
        <f t="shared" si="68"/>
        <v>98</v>
      </c>
      <c r="X77" s="43">
        <f t="shared" si="16"/>
        <v>0</v>
      </c>
      <c r="Y77" s="59">
        <f t="shared" si="17"/>
        <v>0</v>
      </c>
      <c r="Z77" s="19">
        <f t="shared" si="18"/>
        <v>0</v>
      </c>
      <c r="AA77" s="59">
        <f t="shared" si="77"/>
        <v>0</v>
      </c>
      <c r="AB77" s="16">
        <f t="shared" si="19"/>
        <v>-2.7103517290654935</v>
      </c>
      <c r="AC77" s="13">
        <f t="shared" si="20"/>
        <v>98</v>
      </c>
      <c r="AD77" s="13">
        <f t="shared" si="69"/>
        <v>0.1950900291788093</v>
      </c>
      <c r="AE77" s="13">
        <f t="shared" si="70"/>
        <v>0.39711710235400399</v>
      </c>
      <c r="AG77" s="80">
        <f t="shared" si="71"/>
        <v>98</v>
      </c>
      <c r="AH77" s="24">
        <f t="shared" si="21"/>
        <v>0</v>
      </c>
      <c r="AI77" s="74">
        <f t="shared" si="22"/>
        <v>6.8444670486800163</v>
      </c>
      <c r="AJ77" s="18">
        <f t="shared" si="78"/>
        <v>6.8444670486800163</v>
      </c>
      <c r="AK77" s="58">
        <f t="shared" si="24"/>
        <v>0</v>
      </c>
      <c r="AL77" s="15">
        <f t="shared" si="25"/>
        <v>0</v>
      </c>
      <c r="AM77" s="13">
        <f t="shared" si="26"/>
        <v>98</v>
      </c>
      <c r="AN77" s="13">
        <f t="shared" si="79"/>
        <v>0.39711710235400399</v>
      </c>
      <c r="AO77" s="13">
        <f t="shared" si="80"/>
        <v>0.1950900291788093</v>
      </c>
      <c r="AP77" s="13">
        <f t="shared" si="81"/>
        <v>0.39711710235400399</v>
      </c>
      <c r="AR77" s="80">
        <f t="shared" si="72"/>
        <v>98</v>
      </c>
      <c r="AS77" s="25">
        <f t="shared" si="30"/>
        <v>0</v>
      </c>
      <c r="AT77" s="60">
        <f t="shared" si="31"/>
        <v>0</v>
      </c>
      <c r="AU77" s="19">
        <f t="shared" si="32"/>
        <v>0</v>
      </c>
      <c r="AV77" s="60">
        <f t="shared" si="33"/>
        <v>0</v>
      </c>
      <c r="AW77" s="16">
        <f t="shared" si="34"/>
        <v>0</v>
      </c>
      <c r="AY77" s="80">
        <f t="shared" si="73"/>
        <v>98</v>
      </c>
      <c r="AZ77" s="40">
        <f t="shared" si="35"/>
        <v>8.690620894833863</v>
      </c>
      <c r="BA77" s="57">
        <f t="shared" si="36"/>
        <v>8.690620894833863</v>
      </c>
      <c r="BB77" s="18">
        <f t="shared" si="37"/>
        <v>8.690620894833863</v>
      </c>
      <c r="BC77" s="76">
        <f t="shared" si="38"/>
        <v>8.690620894833863</v>
      </c>
      <c r="BD77" s="18">
        <f t="shared" si="39"/>
        <v>8.690620894833863</v>
      </c>
      <c r="BE77" s="13">
        <f t="shared" si="40"/>
        <v>98</v>
      </c>
      <c r="BF77" s="13">
        <f t="shared" si="41"/>
        <v>0.39711710235400399</v>
      </c>
      <c r="BG77" s="13">
        <f t="shared" si="42"/>
        <v>0.1950900291788093</v>
      </c>
      <c r="BH77" s="13">
        <f t="shared" si="43"/>
        <v>0.39711710235400399</v>
      </c>
      <c r="BJ77" s="80">
        <f t="shared" si="74"/>
        <v>98</v>
      </c>
      <c r="BK77" s="43">
        <f t="shared" si="44"/>
        <v>0</v>
      </c>
      <c r="BL77" s="59">
        <f t="shared" si="45"/>
        <v>0</v>
      </c>
      <c r="BM77" s="19">
        <f t="shared" si="46"/>
        <v>0</v>
      </c>
      <c r="BN77" s="59">
        <f t="shared" si="47"/>
        <v>0</v>
      </c>
      <c r="BO77" s="19">
        <f t="shared" si="48"/>
        <v>0</v>
      </c>
      <c r="BP77" s="13">
        <f t="shared" si="49"/>
        <v>98</v>
      </c>
      <c r="BQ77" s="13">
        <f t="shared" si="50"/>
        <v>0.1950900291788093</v>
      </c>
      <c r="BR77" s="13">
        <f t="shared" si="51"/>
        <v>0.39711710235400399</v>
      </c>
      <c r="BT77" s="80">
        <f t="shared" si="75"/>
        <v>98</v>
      </c>
      <c r="BU77" s="40">
        <f t="shared" si="52"/>
        <v>5.398587052112596</v>
      </c>
      <c r="BV77" s="76">
        <f t="shared" si="53"/>
        <v>5.398587052112596</v>
      </c>
      <c r="BW77" s="18">
        <f t="shared" si="54"/>
        <v>5.398587052112596</v>
      </c>
      <c r="BX77" s="76">
        <f t="shared" si="55"/>
        <v>5.398587052112596</v>
      </c>
      <c r="BY77" s="18">
        <f t="shared" si="56"/>
        <v>5.398587052112596</v>
      </c>
      <c r="BZ77" s="13">
        <f t="shared" si="57"/>
        <v>98</v>
      </c>
      <c r="CA77" s="13">
        <f t="shared" si="1"/>
        <v>0.39711710235400399</v>
      </c>
      <c r="CC77" s="80">
        <f t="shared" si="76"/>
        <v>98</v>
      </c>
      <c r="CD77" s="25">
        <f t="shared" si="58"/>
        <v>1.4458799965674203</v>
      </c>
      <c r="CE77" s="60">
        <f t="shared" si="59"/>
        <v>1.4458799965674203</v>
      </c>
      <c r="CF77" s="19">
        <f t="shared" si="60"/>
        <v>1.4458799965674203</v>
      </c>
      <c r="CG77" s="60">
        <f t="shared" si="61"/>
        <v>1.4458799965674203</v>
      </c>
      <c r="CH77" s="19">
        <f t="shared" si="62"/>
        <v>1.4458799965674203</v>
      </c>
      <c r="CI77" s="13">
        <f t="shared" si="63"/>
        <v>98</v>
      </c>
      <c r="CJ77" s="13">
        <f t="shared" si="64"/>
        <v>0.1950900291788093</v>
      </c>
      <c r="CK77" s="13">
        <f t="shared" si="82"/>
        <v>0.39711710235400399</v>
      </c>
    </row>
    <row r="78" spans="3:89">
      <c r="C78" s="80">
        <f t="shared" si="65"/>
        <v>99</v>
      </c>
      <c r="D78" s="21">
        <f t="shared" si="3"/>
        <v>9.2778762055682549</v>
      </c>
      <c r="E78" s="31">
        <f t="shared" si="4"/>
        <v>0.24585188649889941</v>
      </c>
      <c r="F78" s="31">
        <f t="shared" si="5"/>
        <v>4.5851886498899402E-2</v>
      </c>
      <c r="H78" s="80">
        <f t="shared" si="66"/>
        <v>99</v>
      </c>
      <c r="I78" s="21">
        <f t="shared" si="6"/>
        <v>6.4317223594144153</v>
      </c>
      <c r="J78" s="31">
        <f t="shared" si="7"/>
        <v>0.24585188649889941</v>
      </c>
      <c r="K78" s="31">
        <f t="shared" si="8"/>
        <v>4.5851886498899402E-2</v>
      </c>
      <c r="N78" s="80">
        <f t="shared" si="67"/>
        <v>99</v>
      </c>
      <c r="O78" s="40">
        <f t="shared" si="9"/>
        <v>9.2778762055682549</v>
      </c>
      <c r="P78" s="74">
        <f t="shared" si="10"/>
        <v>9.2778762055682549</v>
      </c>
      <c r="Q78" s="18">
        <f t="shared" si="11"/>
        <v>10.619058176297294</v>
      </c>
      <c r="R78" s="74">
        <f t="shared" si="12"/>
        <v>9.2778762055682549</v>
      </c>
      <c r="S78" s="15">
        <f t="shared" si="13"/>
        <v>10.619058176297294</v>
      </c>
      <c r="T78" s="13">
        <f t="shared" si="14"/>
        <v>99</v>
      </c>
      <c r="U78" s="13">
        <f t="shared" si="15"/>
        <v>0.34635524503391413</v>
      </c>
      <c r="W78" s="80">
        <f t="shared" si="68"/>
        <v>99</v>
      </c>
      <c r="X78" s="43">
        <f t="shared" si="16"/>
        <v>0</v>
      </c>
      <c r="Y78" s="59">
        <f t="shared" si="17"/>
        <v>0</v>
      </c>
      <c r="Z78" s="19">
        <f t="shared" si="18"/>
        <v>0</v>
      </c>
      <c r="AA78" s="59">
        <f t="shared" si="77"/>
        <v>0</v>
      </c>
      <c r="AB78" s="16">
        <f t="shared" si="19"/>
        <v>-1.3411819707290391</v>
      </c>
      <c r="AC78" s="13">
        <f t="shared" si="20"/>
        <v>99</v>
      </c>
      <c r="AD78" s="13">
        <f t="shared" si="69"/>
        <v>0.24585188649889936</v>
      </c>
      <c r="AE78" s="13">
        <f t="shared" si="70"/>
        <v>0.34635524503391413</v>
      </c>
      <c r="AG78" s="80">
        <f t="shared" si="71"/>
        <v>99</v>
      </c>
      <c r="AH78" s="24">
        <f t="shared" si="21"/>
        <v>0</v>
      </c>
      <c r="AI78" s="74">
        <f t="shared" si="22"/>
        <v>6.4317223594144153</v>
      </c>
      <c r="AJ78" s="18">
        <f t="shared" si="78"/>
        <v>6.4317223594144082</v>
      </c>
      <c r="AK78" s="58">
        <f t="shared" si="24"/>
        <v>0</v>
      </c>
      <c r="AL78" s="15">
        <f t="shared" si="25"/>
        <v>0</v>
      </c>
      <c r="AM78" s="13">
        <f t="shared" si="26"/>
        <v>99</v>
      </c>
      <c r="AN78" s="13">
        <f t="shared" si="79"/>
        <v>0.34635524503391413</v>
      </c>
      <c r="AO78" s="13">
        <f t="shared" si="80"/>
        <v>0.24585188649889936</v>
      </c>
      <c r="AP78" s="13">
        <f t="shared" si="81"/>
        <v>0.34635524503391413</v>
      </c>
      <c r="AR78" s="80">
        <f t="shared" si="72"/>
        <v>99</v>
      </c>
      <c r="AS78" s="25">
        <f t="shared" si="30"/>
        <v>0</v>
      </c>
      <c r="AT78" s="60">
        <f t="shared" si="31"/>
        <v>7.1054273576010019E-15</v>
      </c>
      <c r="AU78" s="19">
        <f t="shared" si="32"/>
        <v>7.1054273576010019E-15</v>
      </c>
      <c r="AV78" s="60">
        <f t="shared" si="33"/>
        <v>0</v>
      </c>
      <c r="AW78" s="16">
        <f t="shared" si="34"/>
        <v>0</v>
      </c>
      <c r="AY78" s="80">
        <f t="shared" si="73"/>
        <v>99</v>
      </c>
      <c r="AZ78" s="40">
        <f t="shared" si="35"/>
        <v>9.2778762055682549</v>
      </c>
      <c r="BA78" s="57">
        <f t="shared" si="36"/>
        <v>9.2778762055682549</v>
      </c>
      <c r="BB78" s="18">
        <f t="shared" si="37"/>
        <v>9.2778762055682549</v>
      </c>
      <c r="BC78" s="76">
        <f t="shared" si="38"/>
        <v>9.2778762055682549</v>
      </c>
      <c r="BD78" s="18">
        <f t="shared" si="39"/>
        <v>9.2778762055682549</v>
      </c>
      <c r="BE78" s="13">
        <f t="shared" si="40"/>
        <v>99</v>
      </c>
      <c r="BF78" s="13">
        <f t="shared" si="41"/>
        <v>0.34635524503391413</v>
      </c>
      <c r="BG78" s="13">
        <f t="shared" si="42"/>
        <v>0.24585188649889936</v>
      </c>
      <c r="BH78" s="13">
        <f t="shared" si="43"/>
        <v>0.34635524503391413</v>
      </c>
      <c r="BJ78" s="80">
        <f t="shared" si="74"/>
        <v>99</v>
      </c>
      <c r="BK78" s="43">
        <f t="shared" si="44"/>
        <v>0</v>
      </c>
      <c r="BL78" s="59">
        <f t="shared" si="45"/>
        <v>0</v>
      </c>
      <c r="BM78" s="19">
        <f t="shared" si="46"/>
        <v>0</v>
      </c>
      <c r="BN78" s="59">
        <f t="shared" si="47"/>
        <v>0</v>
      </c>
      <c r="BO78" s="19">
        <f t="shared" si="48"/>
        <v>0</v>
      </c>
      <c r="BP78" s="13">
        <f t="shared" si="49"/>
        <v>99</v>
      </c>
      <c r="BQ78" s="13">
        <f t="shared" si="50"/>
        <v>0.24585188649889936</v>
      </c>
      <c r="BR78" s="13">
        <f t="shared" si="51"/>
        <v>0.34635524503391413</v>
      </c>
      <c r="BT78" s="80">
        <f t="shared" si="75"/>
        <v>99</v>
      </c>
      <c r="BU78" s="40">
        <f t="shared" si="52"/>
        <v>5.7156708063843666</v>
      </c>
      <c r="BV78" s="76">
        <f t="shared" si="53"/>
        <v>5.7156708063843737</v>
      </c>
      <c r="BW78" s="18">
        <f t="shared" si="54"/>
        <v>5.7156708063843737</v>
      </c>
      <c r="BX78" s="76">
        <f t="shared" si="55"/>
        <v>5.7156708063843666</v>
      </c>
      <c r="BY78" s="18">
        <f t="shared" si="56"/>
        <v>5.7156708063843666</v>
      </c>
      <c r="BZ78" s="13">
        <f t="shared" si="57"/>
        <v>99</v>
      </c>
      <c r="CA78" s="13">
        <f t="shared" si="1"/>
        <v>0.34635524503391413</v>
      </c>
      <c r="CC78" s="80">
        <f t="shared" si="76"/>
        <v>99</v>
      </c>
      <c r="CD78" s="25">
        <f t="shared" si="58"/>
        <v>0.71605155303004864</v>
      </c>
      <c r="CE78" s="60">
        <f t="shared" si="59"/>
        <v>0.71605155303004153</v>
      </c>
      <c r="CF78" s="19">
        <f t="shared" si="60"/>
        <v>0.71605155303004153</v>
      </c>
      <c r="CG78" s="60">
        <f t="shared" si="61"/>
        <v>0.71605155303004864</v>
      </c>
      <c r="CH78" s="19">
        <f t="shared" si="62"/>
        <v>0.71605155303004864</v>
      </c>
      <c r="CI78" s="13">
        <f t="shared" si="63"/>
        <v>99</v>
      </c>
      <c r="CJ78" s="13">
        <f t="shared" si="64"/>
        <v>0.24585188649889936</v>
      </c>
      <c r="CK78" s="13">
        <f t="shared" si="82"/>
        <v>0.34635524503391413</v>
      </c>
    </row>
    <row r="79" spans="3:89">
      <c r="C79" s="80">
        <f t="shared" si="65"/>
        <v>100</v>
      </c>
      <c r="D79" s="21">
        <f t="shared" si="3"/>
        <v>9.884677344399428</v>
      </c>
      <c r="E79" s="31">
        <f t="shared" si="4"/>
        <v>0.29610356576640667</v>
      </c>
      <c r="F79" s="31">
        <f t="shared" si="5"/>
        <v>9.6103565766406662E-2</v>
      </c>
      <c r="H79" s="80">
        <f t="shared" si="66"/>
        <v>100</v>
      </c>
      <c r="I79" s="21">
        <f t="shared" si="6"/>
        <v>6.0385234982455742</v>
      </c>
      <c r="J79" s="31">
        <f t="shared" si="7"/>
        <v>0.29610356576640667</v>
      </c>
      <c r="K79" s="31">
        <f t="shared" si="8"/>
        <v>9.6103565766406662E-2</v>
      </c>
      <c r="N79" s="80">
        <f t="shared" si="67"/>
        <v>100</v>
      </c>
      <c r="O79" s="40">
        <f>IF($C$10&lt;$C$9,$P79,$R79)</f>
        <v>9.884677344399428</v>
      </c>
      <c r="P79" s="74">
        <f t="shared" si="10"/>
        <v>9.8846773443994138</v>
      </c>
      <c r="Q79" s="18">
        <f t="shared" si="11"/>
        <v>9.8846773443994138</v>
      </c>
      <c r="R79" s="74">
        <f t="shared" si="12"/>
        <v>9.884677344399428</v>
      </c>
      <c r="S79" s="15">
        <f t="shared" si="13"/>
        <v>9.884677344399428</v>
      </c>
      <c r="T79" s="13">
        <f t="shared" si="14"/>
        <v>100</v>
      </c>
      <c r="U79" s="13">
        <f t="shared" si="15"/>
        <v>0.29610356576640662</v>
      </c>
      <c r="W79" s="80">
        <f t="shared" si="68"/>
        <v>100</v>
      </c>
      <c r="X79" s="43">
        <f t="shared" si="16"/>
        <v>0</v>
      </c>
      <c r="Y79" s="59">
        <f>IF($Z79&lt;0,0,$Z79)</f>
        <v>1.4210854715202004E-14</v>
      </c>
      <c r="Z79" s="19">
        <f t="shared" si="18"/>
        <v>1.4210854715202004E-14</v>
      </c>
      <c r="AA79" s="59">
        <f t="shared" si="77"/>
        <v>0</v>
      </c>
      <c r="AB79" s="16">
        <f t="shared" si="19"/>
        <v>0</v>
      </c>
      <c r="AC79" s="13">
        <f t="shared" si="20"/>
        <v>100</v>
      </c>
      <c r="AD79" s="13">
        <f t="shared" si="69"/>
        <v>0.29610356576640662</v>
      </c>
      <c r="AE79" s="13">
        <f t="shared" si="70"/>
        <v>0.29610356576640662</v>
      </c>
      <c r="AG79" s="80">
        <f t="shared" si="71"/>
        <v>100</v>
      </c>
      <c r="AH79" s="24">
        <f t="shared" si="21"/>
        <v>0</v>
      </c>
      <c r="AI79" s="74">
        <f t="shared" si="22"/>
        <v>6.0385234982455671</v>
      </c>
      <c r="AJ79" s="18">
        <f t="shared" si="78"/>
        <v>6.0385234982455671</v>
      </c>
      <c r="AK79" s="58">
        <f t="shared" si="24"/>
        <v>0</v>
      </c>
      <c r="AL79" s="15">
        <f t="shared" si="25"/>
        <v>0</v>
      </c>
      <c r="AM79" s="13">
        <f t="shared" si="26"/>
        <v>100</v>
      </c>
      <c r="AN79" s="13">
        <f t="shared" si="79"/>
        <v>0.29610356576640662</v>
      </c>
      <c r="AO79" s="13">
        <f t="shared" si="80"/>
        <v>0.29610356576640662</v>
      </c>
      <c r="AP79" s="13">
        <f t="shared" si="81"/>
        <v>0.29610356576640662</v>
      </c>
      <c r="AR79" s="80">
        <f t="shared" si="72"/>
        <v>100</v>
      </c>
      <c r="AS79" s="25">
        <f t="shared" si="30"/>
        <v>0</v>
      </c>
      <c r="AT79" s="60">
        <f t="shared" si="31"/>
        <v>7.1054273576010019E-15</v>
      </c>
      <c r="AU79" s="19">
        <f t="shared" si="32"/>
        <v>7.1054273576010019E-15</v>
      </c>
      <c r="AV79" s="60">
        <f t="shared" si="33"/>
        <v>0</v>
      </c>
      <c r="AW79" s="16">
        <f t="shared" si="34"/>
        <v>0</v>
      </c>
      <c r="AY79" s="80">
        <f t="shared" si="73"/>
        <v>100</v>
      </c>
      <c r="AZ79" s="40">
        <f t="shared" si="35"/>
        <v>9.8846773443994138</v>
      </c>
      <c r="BA79" s="57">
        <f t="shared" si="36"/>
        <v>9.884677344399428</v>
      </c>
      <c r="BB79" s="18">
        <f t="shared" si="37"/>
        <v>9.884677344399428</v>
      </c>
      <c r="BC79" s="76">
        <f t="shared" si="38"/>
        <v>9.8846773443994138</v>
      </c>
      <c r="BD79" s="18">
        <f t="shared" si="39"/>
        <v>9.8846773443994138</v>
      </c>
      <c r="BE79" s="13">
        <f t="shared" si="40"/>
        <v>100</v>
      </c>
      <c r="BF79" s="13">
        <f t="shared" si="41"/>
        <v>0.29610356576640662</v>
      </c>
      <c r="BG79" s="13">
        <f t="shared" si="42"/>
        <v>0.29610356576640662</v>
      </c>
      <c r="BH79" s="13">
        <f t="shared" si="43"/>
        <v>0.29610356576640662</v>
      </c>
      <c r="BJ79" s="80">
        <f t="shared" si="74"/>
        <v>100</v>
      </c>
      <c r="BK79" s="43">
        <f t="shared" si="44"/>
        <v>1.4210854715202004E-14</v>
      </c>
      <c r="BL79" s="59">
        <f t="shared" si="45"/>
        <v>0</v>
      </c>
      <c r="BM79" s="19">
        <f t="shared" si="46"/>
        <v>0</v>
      </c>
      <c r="BN79" s="59">
        <f t="shared" si="47"/>
        <v>1.4210854715202004E-14</v>
      </c>
      <c r="BO79" s="19">
        <f t="shared" si="48"/>
        <v>1.4210854715202004E-14</v>
      </c>
      <c r="BP79" s="13">
        <f t="shared" si="49"/>
        <v>100</v>
      </c>
      <c r="BQ79" s="13">
        <f t="shared" si="50"/>
        <v>0.29610356576640662</v>
      </c>
      <c r="BR79" s="13">
        <f t="shared" si="51"/>
        <v>0.29610356576640662</v>
      </c>
      <c r="BT79" s="80">
        <f t="shared" si="75"/>
        <v>100</v>
      </c>
      <c r="BU79" s="40">
        <f t="shared" si="52"/>
        <v>6.0385234982455671</v>
      </c>
      <c r="BV79" s="76">
        <f t="shared" si="53"/>
        <v>6.0385234982455742</v>
      </c>
      <c r="BW79" s="18">
        <f t="shared" si="54"/>
        <v>6.0385234982455742</v>
      </c>
      <c r="BX79" s="76">
        <f t="shared" si="55"/>
        <v>6.0385234982455671</v>
      </c>
      <c r="BY79" s="18">
        <f t="shared" si="56"/>
        <v>6.0385234982455671</v>
      </c>
      <c r="BZ79" s="13">
        <f t="shared" si="57"/>
        <v>100</v>
      </c>
      <c r="CA79" s="13">
        <f t="shared" si="1"/>
        <v>0.29610356576640662</v>
      </c>
      <c r="CC79" s="80">
        <f t="shared" si="76"/>
        <v>100</v>
      </c>
      <c r="CD79" s="25">
        <f t="shared" si="58"/>
        <v>7.1054273576010019E-15</v>
      </c>
      <c r="CE79" s="60">
        <f t="shared" si="59"/>
        <v>0</v>
      </c>
      <c r="CF79" s="19">
        <f t="shared" si="60"/>
        <v>0</v>
      </c>
      <c r="CG79" s="60">
        <f t="shared" si="61"/>
        <v>7.1054273576010019E-15</v>
      </c>
      <c r="CH79" s="19">
        <f t="shared" si="62"/>
        <v>7.1054273576010019E-15</v>
      </c>
      <c r="CI79" s="13">
        <f t="shared" si="63"/>
        <v>100</v>
      </c>
      <c r="CJ79" s="13">
        <f t="shared" si="64"/>
        <v>0.29610356576640662</v>
      </c>
      <c r="CK79" s="13">
        <f t="shared" si="82"/>
        <v>0.29610356576640662</v>
      </c>
    </row>
    <row r="80" spans="3:89">
      <c r="C80" s="80">
        <f t="shared" si="65"/>
        <v>101</v>
      </c>
      <c r="D80" s="21">
        <f t="shared" si="3"/>
        <v>10.510567428927466</v>
      </c>
      <c r="E80" s="31">
        <f t="shared" si="4"/>
        <v>0.34585522003224711</v>
      </c>
      <c r="F80" s="31">
        <f t="shared" si="5"/>
        <v>0.1458552200322471</v>
      </c>
      <c r="H80" s="80">
        <f t="shared" si="66"/>
        <v>101</v>
      </c>
      <c r="I80" s="21">
        <f t="shared" si="6"/>
        <v>5.6644135827736122</v>
      </c>
      <c r="J80" s="31">
        <f t="shared" si="7"/>
        <v>0.34585522003224711</v>
      </c>
      <c r="K80" s="31">
        <f t="shared" si="8"/>
        <v>0.1458552200322471</v>
      </c>
      <c r="N80" s="80">
        <f t="shared" si="67"/>
        <v>101</v>
      </c>
      <c r="O80" s="40">
        <f t="shared" si="9"/>
        <v>9.1954348102046808</v>
      </c>
      <c r="P80" s="74">
        <f t="shared" si="10"/>
        <v>9.1954348102046808</v>
      </c>
      <c r="Q80" s="18">
        <f t="shared" si="11"/>
        <v>9.1954348102046808</v>
      </c>
      <c r="R80" s="74">
        <f t="shared" si="12"/>
        <v>9.1954348102046808</v>
      </c>
      <c r="S80" s="15">
        <f t="shared" si="13"/>
        <v>9.1954348102046808</v>
      </c>
      <c r="T80" s="13">
        <f t="shared" si="14"/>
        <v>101</v>
      </c>
      <c r="U80" s="13">
        <f t="shared" si="15"/>
        <v>0.24635191150056615</v>
      </c>
      <c r="W80" s="80">
        <f t="shared" si="68"/>
        <v>101</v>
      </c>
      <c r="X80" s="43">
        <f t="shared" si="16"/>
        <v>1.3151326187227852</v>
      </c>
      <c r="Y80" s="59">
        <f t="shared" si="17"/>
        <v>1.3151326187227852</v>
      </c>
      <c r="Z80" s="19">
        <f t="shared" si="18"/>
        <v>1.3151326187227852</v>
      </c>
      <c r="AA80" s="59">
        <f t="shared" si="77"/>
        <v>1.3151326187227852</v>
      </c>
      <c r="AB80" s="16">
        <f t="shared" si="19"/>
        <v>1.3151326187227852</v>
      </c>
      <c r="AC80" s="13">
        <f t="shared" si="20"/>
        <v>101</v>
      </c>
      <c r="AD80" s="13">
        <f t="shared" si="69"/>
        <v>0.34585522003224706</v>
      </c>
      <c r="AE80" s="13">
        <f t="shared" si="70"/>
        <v>0.24635191150056615</v>
      </c>
      <c r="AG80" s="80">
        <f t="shared" si="71"/>
        <v>101</v>
      </c>
      <c r="AH80" s="24">
        <f t="shared" si="21"/>
        <v>0</v>
      </c>
      <c r="AI80" s="74">
        <f t="shared" si="22"/>
        <v>5.6644135827736051</v>
      </c>
      <c r="AJ80" s="18">
        <f t="shared" si="78"/>
        <v>5.6644135827736051</v>
      </c>
      <c r="AK80" s="58">
        <f t="shared" si="24"/>
        <v>0</v>
      </c>
      <c r="AL80" s="15">
        <f t="shared" ref="AL80:AL119" si="83">IF($C$10&gt;$C$9,$I80,0)</f>
        <v>0</v>
      </c>
      <c r="AM80" s="13">
        <f t="shared" si="26"/>
        <v>101</v>
      </c>
      <c r="AN80" s="13">
        <f t="shared" si="79"/>
        <v>0.24635191150056615</v>
      </c>
      <c r="AO80" s="13">
        <f t="shared" si="80"/>
        <v>0.34585522003224706</v>
      </c>
      <c r="AP80" s="13">
        <f t="shared" si="81"/>
        <v>0.24635191150056615</v>
      </c>
      <c r="AR80" s="80">
        <f t="shared" si="72"/>
        <v>101</v>
      </c>
      <c r="AS80" s="25">
        <f t="shared" si="30"/>
        <v>0</v>
      </c>
      <c r="AT80" s="60">
        <f t="shared" si="31"/>
        <v>7.1054273576010019E-15</v>
      </c>
      <c r="AU80" s="19">
        <f t="shared" si="32"/>
        <v>7.1054273576010019E-15</v>
      </c>
      <c r="AV80" s="60">
        <f t="shared" si="33"/>
        <v>0</v>
      </c>
      <c r="AW80" s="16">
        <f t="shared" si="34"/>
        <v>0</v>
      </c>
      <c r="AY80" s="80">
        <f t="shared" si="73"/>
        <v>101</v>
      </c>
      <c r="AZ80" s="40">
        <f t="shared" si="35"/>
        <v>10.510567428927466</v>
      </c>
      <c r="BA80" s="57">
        <f t="shared" si="36"/>
        <v>10.510567428927466</v>
      </c>
      <c r="BB80" s="18">
        <f t="shared" si="37"/>
        <v>10.510567428927466</v>
      </c>
      <c r="BC80" s="76">
        <f t="shared" si="38"/>
        <v>10.510567428927466</v>
      </c>
      <c r="BD80" s="18">
        <f t="shared" si="39"/>
        <v>10.510567428927466</v>
      </c>
      <c r="BE80" s="13">
        <f t="shared" si="40"/>
        <v>101</v>
      </c>
      <c r="BF80" s="13">
        <f t="shared" si="41"/>
        <v>0.24635191150056615</v>
      </c>
      <c r="BG80" s="13">
        <f t="shared" si="42"/>
        <v>0.34585522003224706</v>
      </c>
      <c r="BH80" s="13">
        <f t="shared" si="43"/>
        <v>0.24635191150056615</v>
      </c>
      <c r="BJ80" s="80">
        <f t="shared" si="74"/>
        <v>101</v>
      </c>
      <c r="BK80" s="43">
        <f t="shared" si="44"/>
        <v>0</v>
      </c>
      <c r="BL80" s="59">
        <f t="shared" si="45"/>
        <v>0</v>
      </c>
      <c r="BM80" s="19">
        <f t="shared" si="46"/>
        <v>0</v>
      </c>
      <c r="BN80" s="59">
        <f t="shared" si="47"/>
        <v>0</v>
      </c>
      <c r="BO80" s="19">
        <f t="shared" si="48"/>
        <v>0</v>
      </c>
      <c r="BP80" s="13">
        <f t="shared" si="49"/>
        <v>101</v>
      </c>
      <c r="BQ80" s="13">
        <f t="shared" si="50"/>
        <v>0.34585522003224706</v>
      </c>
      <c r="BR80" s="13">
        <f t="shared" si="51"/>
        <v>0.24635191150056615</v>
      </c>
      <c r="BT80" s="80">
        <f t="shared" si="75"/>
        <v>101</v>
      </c>
      <c r="BU80" s="40">
        <f t="shared" si="52"/>
        <v>5.6644135827736122</v>
      </c>
      <c r="BV80" s="76">
        <f t="shared" si="53"/>
        <v>5.6644135827736122</v>
      </c>
      <c r="BW80" s="18">
        <f t="shared" si="54"/>
        <v>6.3665611799811686</v>
      </c>
      <c r="BX80" s="76">
        <f t="shared" si="55"/>
        <v>5.6644135827736122</v>
      </c>
      <c r="BY80" s="18">
        <f t="shared" si="56"/>
        <v>6.3665611799811614</v>
      </c>
      <c r="BZ80" s="13">
        <f t="shared" si="57"/>
        <v>101</v>
      </c>
      <c r="CA80" s="13">
        <f t="shared" si="1"/>
        <v>0.24635191150056615</v>
      </c>
      <c r="CC80" s="80">
        <f t="shared" si="76"/>
        <v>101</v>
      </c>
      <c r="CD80" s="25">
        <f t="shared" si="58"/>
        <v>0</v>
      </c>
      <c r="CE80" s="60">
        <f t="shared" si="59"/>
        <v>0</v>
      </c>
      <c r="CF80" s="19">
        <f t="shared" si="60"/>
        <v>-0.70214759720755637</v>
      </c>
      <c r="CG80" s="60">
        <f t="shared" si="61"/>
        <v>0</v>
      </c>
      <c r="CH80" s="19">
        <f t="shared" si="62"/>
        <v>-0.70214759720754927</v>
      </c>
      <c r="CI80" s="13">
        <f t="shared" si="63"/>
        <v>101</v>
      </c>
      <c r="CJ80" s="13">
        <f t="shared" si="64"/>
        <v>0.34585522003224706</v>
      </c>
      <c r="CK80" s="13">
        <f t="shared" si="82"/>
        <v>0.24635191150056615</v>
      </c>
    </row>
    <row r="81" spans="3:89">
      <c r="C81" s="80">
        <f t="shared" si="65"/>
        <v>102</v>
      </c>
      <c r="D81" s="21">
        <f t="shared" si="3"/>
        <v>11.155058323375023</v>
      </c>
      <c r="E81" s="31">
        <f t="shared" si="4"/>
        <v>0.39511670224730527</v>
      </c>
      <c r="F81" s="31">
        <f t="shared" si="5"/>
        <v>0.19511670224730526</v>
      </c>
      <c r="H81" s="80">
        <f t="shared" si="66"/>
        <v>102</v>
      </c>
      <c r="I81" s="21">
        <f t="shared" si="6"/>
        <v>5.3089044772211693</v>
      </c>
      <c r="J81" s="31">
        <f t="shared" si="7"/>
        <v>0.39511670224730527</v>
      </c>
      <c r="K81" s="31">
        <f t="shared" si="8"/>
        <v>0.19511670224730526</v>
      </c>
      <c r="N81" s="80">
        <f t="shared" si="67"/>
        <v>102</v>
      </c>
      <c r="O81" s="40">
        <f t="shared" si="9"/>
        <v>8.5490222645896736</v>
      </c>
      <c r="P81" s="74">
        <f t="shared" si="10"/>
        <v>8.5490222645896736</v>
      </c>
      <c r="Q81" s="18">
        <f t="shared" si="11"/>
        <v>8.5490222645896736</v>
      </c>
      <c r="R81" s="74">
        <f t="shared" si="12"/>
        <v>8.5490222645896736</v>
      </c>
      <c r="S81" s="15">
        <f t="shared" si="13"/>
        <v>8.5490222645896736</v>
      </c>
      <c r="T81" s="13">
        <f t="shared" si="14"/>
        <v>102</v>
      </c>
      <c r="U81" s="13">
        <f t="shared" si="15"/>
        <v>0.19709042928550785</v>
      </c>
      <c r="W81" s="80">
        <f t="shared" si="68"/>
        <v>102</v>
      </c>
      <c r="X81" s="43">
        <f t="shared" si="16"/>
        <v>2.6060360587853495</v>
      </c>
      <c r="Y81" s="59">
        <f t="shared" si="17"/>
        <v>2.6060360587853495</v>
      </c>
      <c r="Z81" s="19">
        <f t="shared" si="18"/>
        <v>2.6060360587853495</v>
      </c>
      <c r="AA81" s="59">
        <f t="shared" si="77"/>
        <v>2.6060360587853495</v>
      </c>
      <c r="AB81" s="16">
        <f t="shared" si="19"/>
        <v>2.6060360587853495</v>
      </c>
      <c r="AC81" s="13">
        <f t="shared" si="20"/>
        <v>102</v>
      </c>
      <c r="AD81" s="13">
        <f t="shared" si="69"/>
        <v>0.39511670224730527</v>
      </c>
      <c r="AE81" s="13">
        <f t="shared" si="70"/>
        <v>0.19709042928550785</v>
      </c>
      <c r="AG81" s="80">
        <f t="shared" si="71"/>
        <v>102</v>
      </c>
      <c r="AH81" s="24">
        <f t="shared" si="21"/>
        <v>0</v>
      </c>
      <c r="AI81" s="74">
        <f t="shared" si="22"/>
        <v>5.3089044772211693</v>
      </c>
      <c r="AJ81" s="18">
        <f t="shared" si="78"/>
        <v>5.3089044772211693</v>
      </c>
      <c r="AK81" s="58">
        <f t="shared" si="24"/>
        <v>0</v>
      </c>
      <c r="AL81" s="15">
        <f t="shared" si="83"/>
        <v>0</v>
      </c>
      <c r="AM81" s="13">
        <f t="shared" si="26"/>
        <v>102</v>
      </c>
      <c r="AN81" s="13">
        <f t="shared" si="79"/>
        <v>0.19709042928550785</v>
      </c>
      <c r="AO81" s="13">
        <f t="shared" si="80"/>
        <v>0.39511670224730527</v>
      </c>
      <c r="AP81" s="13">
        <f t="shared" si="81"/>
        <v>0.19709042928550785</v>
      </c>
      <c r="AR81" s="80">
        <f t="shared" si="72"/>
        <v>102</v>
      </c>
      <c r="AS81" s="25">
        <f t="shared" si="30"/>
        <v>0</v>
      </c>
      <c r="AT81" s="60">
        <f t="shared" si="31"/>
        <v>0</v>
      </c>
      <c r="AU81" s="19">
        <f t="shared" si="32"/>
        <v>0</v>
      </c>
      <c r="AV81" s="60">
        <f t="shared" si="33"/>
        <v>0</v>
      </c>
      <c r="AW81" s="16">
        <f t="shared" si="34"/>
        <v>0</v>
      </c>
      <c r="AY81" s="80">
        <f t="shared" si="73"/>
        <v>102</v>
      </c>
      <c r="AZ81" s="40">
        <f t="shared" si="35"/>
        <v>11.155058323375023</v>
      </c>
      <c r="BA81" s="57">
        <f t="shared" si="36"/>
        <v>11.155058323375023</v>
      </c>
      <c r="BB81" s="18">
        <f t="shared" si="37"/>
        <v>11.155058323375023</v>
      </c>
      <c r="BC81" s="76">
        <f t="shared" si="38"/>
        <v>11.155058323375023</v>
      </c>
      <c r="BD81" s="18">
        <f t="shared" si="39"/>
        <v>11.155058323375023</v>
      </c>
      <c r="BE81" s="13">
        <f t="shared" si="40"/>
        <v>102</v>
      </c>
      <c r="BF81" s="13">
        <f t="shared" si="41"/>
        <v>0.19709042928550785</v>
      </c>
      <c r="BG81" s="13">
        <f t="shared" si="42"/>
        <v>0.39511670224730527</v>
      </c>
      <c r="BH81" s="13">
        <f t="shared" si="43"/>
        <v>0.19709042928550785</v>
      </c>
      <c r="BJ81" s="80">
        <f t="shared" si="74"/>
        <v>102</v>
      </c>
      <c r="BK81" s="43">
        <f t="shared" si="44"/>
        <v>0</v>
      </c>
      <c r="BL81" s="59">
        <f t="shared" si="45"/>
        <v>0</v>
      </c>
      <c r="BM81" s="19">
        <f t="shared" si="46"/>
        <v>0</v>
      </c>
      <c r="BN81" s="59">
        <f t="shared" si="47"/>
        <v>0</v>
      </c>
      <c r="BO81" s="19">
        <f t="shared" si="48"/>
        <v>0</v>
      </c>
      <c r="BP81" s="13">
        <f t="shared" si="49"/>
        <v>102</v>
      </c>
      <c r="BQ81" s="13">
        <f t="shared" si="50"/>
        <v>0.39511670224730527</v>
      </c>
      <c r="BR81" s="13">
        <f t="shared" si="51"/>
        <v>0.19709042928550785</v>
      </c>
      <c r="BT81" s="80">
        <f t="shared" si="75"/>
        <v>102</v>
      </c>
      <c r="BU81" s="40">
        <f t="shared" si="52"/>
        <v>5.3089044772211693</v>
      </c>
      <c r="BV81" s="76">
        <f t="shared" si="53"/>
        <v>5.3089044772211693</v>
      </c>
      <c r="BW81" s="18">
        <f t="shared" si="54"/>
        <v>6.6991939919834351</v>
      </c>
      <c r="BX81" s="76">
        <f t="shared" si="55"/>
        <v>5.3089044772211693</v>
      </c>
      <c r="BY81" s="18">
        <f t="shared" si="56"/>
        <v>6.6991939919834351</v>
      </c>
      <c r="BZ81" s="13">
        <f t="shared" si="57"/>
        <v>102</v>
      </c>
      <c r="CA81" s="13">
        <f t="shared" si="1"/>
        <v>0.19709042928550785</v>
      </c>
      <c r="CC81" s="80">
        <f t="shared" si="76"/>
        <v>102</v>
      </c>
      <c r="CD81" s="25">
        <f t="shared" si="58"/>
        <v>0</v>
      </c>
      <c r="CE81" s="60">
        <f t="shared" si="59"/>
        <v>0</v>
      </c>
      <c r="CF81" s="19">
        <f t="shared" si="60"/>
        <v>-1.3902895147622658</v>
      </c>
      <c r="CG81" s="60">
        <f t="shared" si="61"/>
        <v>0</v>
      </c>
      <c r="CH81" s="19">
        <f t="shared" si="62"/>
        <v>-1.3902895147622658</v>
      </c>
      <c r="CI81" s="13">
        <f t="shared" si="63"/>
        <v>102</v>
      </c>
      <c r="CJ81" s="13">
        <f t="shared" si="64"/>
        <v>0.39511670224730527</v>
      </c>
      <c r="CK81" s="13">
        <f t="shared" si="82"/>
        <v>0.19709042928550785</v>
      </c>
    </row>
    <row r="82" spans="3:89">
      <c r="C82" s="80">
        <f t="shared" si="65"/>
        <v>103</v>
      </c>
      <c r="D82" s="21">
        <f t="shared" si="3"/>
        <v>11.817634848287206</v>
      </c>
      <c r="E82" s="31">
        <f t="shared" si="4"/>
        <v>0.44389757697412879</v>
      </c>
      <c r="F82" s="31">
        <f t="shared" si="5"/>
        <v>0.24389757697412878</v>
      </c>
      <c r="H82" s="80">
        <f t="shared" si="66"/>
        <v>103</v>
      </c>
      <c r="I82" s="21">
        <f t="shared" si="6"/>
        <v>4.9714810021333662</v>
      </c>
      <c r="J82" s="31">
        <f t="shared" si="7"/>
        <v>0.44389757697412879</v>
      </c>
      <c r="K82" s="31">
        <f t="shared" si="8"/>
        <v>0.24389757697412878</v>
      </c>
      <c r="N82" s="80">
        <f t="shared" si="67"/>
        <v>103</v>
      </c>
      <c r="O82" s="40">
        <f t="shared" si="9"/>
        <v>7.943216580202737</v>
      </c>
      <c r="P82" s="74">
        <f t="shared" si="10"/>
        <v>7.943216580202737</v>
      </c>
      <c r="Q82" s="18">
        <f t="shared" si="11"/>
        <v>7.943216580202737</v>
      </c>
      <c r="R82" s="74">
        <f t="shared" si="12"/>
        <v>7.943216580202737</v>
      </c>
      <c r="S82" s="15">
        <f t="shared" si="13"/>
        <v>7.943216580202737</v>
      </c>
      <c r="T82" s="13">
        <f t="shared" si="14"/>
        <v>103</v>
      </c>
      <c r="U82" s="13">
        <f t="shared" si="15"/>
        <v>0.14830955455868466</v>
      </c>
      <c r="W82" s="80">
        <f t="shared" si="68"/>
        <v>103</v>
      </c>
      <c r="X82" s="43">
        <f t="shared" si="16"/>
        <v>3.8744182680844688</v>
      </c>
      <c r="Y82" s="59">
        <f t="shared" si="17"/>
        <v>3.8744182680844688</v>
      </c>
      <c r="Z82" s="19">
        <f t="shared" si="18"/>
        <v>3.8744182680844688</v>
      </c>
      <c r="AA82" s="59">
        <f t="shared" si="77"/>
        <v>3.8744182680844688</v>
      </c>
      <c r="AB82" s="16">
        <f t="shared" si="19"/>
        <v>3.8744182680844688</v>
      </c>
      <c r="AC82" s="13">
        <f t="shared" si="20"/>
        <v>103</v>
      </c>
      <c r="AD82" s="13">
        <f t="shared" si="69"/>
        <v>0.44389757697412879</v>
      </c>
      <c r="AE82" s="13">
        <f t="shared" si="70"/>
        <v>0.14830955455868466</v>
      </c>
      <c r="AG82" s="80">
        <f t="shared" si="71"/>
        <v>103</v>
      </c>
      <c r="AH82" s="24">
        <f t="shared" si="21"/>
        <v>0</v>
      </c>
      <c r="AI82" s="74">
        <f t="shared" si="22"/>
        <v>4.9714810021333662</v>
      </c>
      <c r="AJ82" s="18">
        <f t="shared" si="78"/>
        <v>4.9714810021333662</v>
      </c>
      <c r="AK82" s="58">
        <f t="shared" si="24"/>
        <v>0</v>
      </c>
      <c r="AL82" s="15">
        <f t="shared" si="83"/>
        <v>0</v>
      </c>
      <c r="AM82" s="13">
        <f t="shared" si="26"/>
        <v>103</v>
      </c>
      <c r="AN82" s="13">
        <f t="shared" si="79"/>
        <v>0.14830955455868466</v>
      </c>
      <c r="AO82" s="13">
        <f t="shared" si="80"/>
        <v>0.44389757697412879</v>
      </c>
      <c r="AP82" s="13">
        <f t="shared" si="81"/>
        <v>0.14830955455868466</v>
      </c>
      <c r="AR82" s="80">
        <f t="shared" si="72"/>
        <v>103</v>
      </c>
      <c r="AS82" s="25">
        <f t="shared" si="30"/>
        <v>0</v>
      </c>
      <c r="AT82" s="60">
        <f t="shared" si="31"/>
        <v>0</v>
      </c>
      <c r="AU82" s="19">
        <f t="shared" si="32"/>
        <v>0</v>
      </c>
      <c r="AV82" s="60">
        <f t="shared" si="33"/>
        <v>0</v>
      </c>
      <c r="AW82" s="16">
        <f t="shared" si="34"/>
        <v>0</v>
      </c>
      <c r="AY82" s="80">
        <f t="shared" si="73"/>
        <v>103</v>
      </c>
      <c r="AZ82" s="40">
        <f t="shared" si="35"/>
        <v>11.817634848287206</v>
      </c>
      <c r="BA82" s="57">
        <f t="shared" si="36"/>
        <v>11.817634848287206</v>
      </c>
      <c r="BB82" s="18">
        <f t="shared" si="37"/>
        <v>11.817634848287206</v>
      </c>
      <c r="BC82" s="76">
        <f t="shared" si="38"/>
        <v>11.817634848287206</v>
      </c>
      <c r="BD82" s="18">
        <f t="shared" si="39"/>
        <v>11.817634848287206</v>
      </c>
      <c r="BE82" s="13">
        <f t="shared" si="40"/>
        <v>103</v>
      </c>
      <c r="BF82" s="13">
        <f t="shared" si="41"/>
        <v>0.14830955455868466</v>
      </c>
      <c r="BG82" s="13">
        <f t="shared" si="42"/>
        <v>0.44389757697412879</v>
      </c>
      <c r="BH82" s="13">
        <f t="shared" si="43"/>
        <v>0.14830955455868466</v>
      </c>
      <c r="BJ82" s="80">
        <f t="shared" si="74"/>
        <v>103</v>
      </c>
      <c r="BK82" s="43">
        <f t="shared" si="44"/>
        <v>0</v>
      </c>
      <c r="BL82" s="59">
        <f t="shared" si="45"/>
        <v>0</v>
      </c>
      <c r="BM82" s="19">
        <f t="shared" si="46"/>
        <v>0</v>
      </c>
      <c r="BN82" s="59">
        <f t="shared" si="47"/>
        <v>0</v>
      </c>
      <c r="BO82" s="19">
        <f t="shared" si="48"/>
        <v>0</v>
      </c>
      <c r="BP82" s="13">
        <f t="shared" si="49"/>
        <v>103</v>
      </c>
      <c r="BQ82" s="13">
        <f t="shared" si="50"/>
        <v>0.44389757697412879</v>
      </c>
      <c r="BR82" s="13">
        <f t="shared" si="51"/>
        <v>0.14830955455868466</v>
      </c>
      <c r="BT82" s="80">
        <f t="shared" si="75"/>
        <v>103</v>
      </c>
      <c r="BU82" s="40">
        <f t="shared" si="52"/>
        <v>4.9714810021333662</v>
      </c>
      <c r="BV82" s="76">
        <f t="shared" si="53"/>
        <v>4.9714810021333662</v>
      </c>
      <c r="BW82" s="18">
        <f t="shared" si="54"/>
        <v>7.035829888572998</v>
      </c>
      <c r="BX82" s="76">
        <f t="shared" si="55"/>
        <v>4.9714810021333662</v>
      </c>
      <c r="BY82" s="18">
        <f t="shared" si="56"/>
        <v>7.035829888572998</v>
      </c>
      <c r="BZ82" s="13">
        <f t="shared" si="57"/>
        <v>103</v>
      </c>
      <c r="CA82" s="13">
        <f t="shared" si="1"/>
        <v>0.14830955455868466</v>
      </c>
      <c r="CC82" s="80">
        <f t="shared" si="76"/>
        <v>103</v>
      </c>
      <c r="CD82" s="25">
        <f t="shared" si="58"/>
        <v>0</v>
      </c>
      <c r="CE82" s="60">
        <f t="shared" si="59"/>
        <v>0</v>
      </c>
      <c r="CF82" s="19">
        <f t="shared" si="60"/>
        <v>-2.0643488864396318</v>
      </c>
      <c r="CG82" s="60">
        <f t="shared" si="61"/>
        <v>0</v>
      </c>
      <c r="CH82" s="19">
        <f t="shared" si="62"/>
        <v>-2.0643488864396318</v>
      </c>
      <c r="CI82" s="13">
        <f t="shared" si="63"/>
        <v>103</v>
      </c>
      <c r="CJ82" s="13">
        <f t="shared" si="64"/>
        <v>0.44389757697412879</v>
      </c>
      <c r="CK82" s="13">
        <f t="shared" si="82"/>
        <v>0.14830955455868466</v>
      </c>
    </row>
    <row r="83" spans="3:89">
      <c r="C83" s="80">
        <f t="shared" si="65"/>
        <v>104</v>
      </c>
      <c r="D83" s="21">
        <f t="shared" si="3"/>
        <v>12.497758907513898</v>
      </c>
      <c r="E83" s="31">
        <f t="shared" si="4"/>
        <v>0.49220713153281331</v>
      </c>
      <c r="F83" s="31">
        <f t="shared" si="5"/>
        <v>0.2922071315328133</v>
      </c>
      <c r="H83" s="80">
        <f t="shared" si="66"/>
        <v>104</v>
      </c>
      <c r="I83" s="21">
        <f t="shared" si="6"/>
        <v>4.651605061360037</v>
      </c>
      <c r="J83" s="31">
        <f t="shared" si="7"/>
        <v>0.49220713153281331</v>
      </c>
      <c r="K83" s="31">
        <f t="shared" si="8"/>
        <v>0.2922071315328133</v>
      </c>
      <c r="N83" s="80">
        <f t="shared" si="67"/>
        <v>104</v>
      </c>
      <c r="O83" s="40">
        <f t="shared" si="9"/>
        <v>7.3758781581454826</v>
      </c>
      <c r="P83" s="74">
        <f t="shared" si="10"/>
        <v>7.3758781581454969</v>
      </c>
      <c r="Q83" s="18">
        <f t="shared" si="11"/>
        <v>7.3758781581454969</v>
      </c>
      <c r="R83" s="74">
        <f t="shared" si="12"/>
        <v>7.3758781581454826</v>
      </c>
      <c r="S83" s="15">
        <f t="shared" si="13"/>
        <v>7.3758781581454826</v>
      </c>
      <c r="T83" s="13">
        <f t="shared" si="14"/>
        <v>104</v>
      </c>
      <c r="U83" s="13">
        <f t="shared" si="15"/>
        <v>0.10000000000000028</v>
      </c>
      <c r="W83" s="80">
        <f t="shared" si="68"/>
        <v>104</v>
      </c>
      <c r="X83" s="43">
        <f t="shared" si="16"/>
        <v>5.1218807493684153</v>
      </c>
      <c r="Y83" s="59">
        <f t="shared" si="17"/>
        <v>5.1218807493684011</v>
      </c>
      <c r="Z83" s="19">
        <f t="shared" si="18"/>
        <v>5.1218807493684011</v>
      </c>
      <c r="AA83" s="59">
        <f t="shared" si="77"/>
        <v>5.1218807493684153</v>
      </c>
      <c r="AB83" s="16">
        <f t="shared" si="19"/>
        <v>5.1218807493684153</v>
      </c>
      <c r="AC83" s="13">
        <f t="shared" si="20"/>
        <v>104</v>
      </c>
      <c r="AD83" s="13">
        <f t="shared" si="69"/>
        <v>0.49220713153281326</v>
      </c>
      <c r="AE83" s="13">
        <f t="shared" si="70"/>
        <v>0.10000000000000028</v>
      </c>
      <c r="AG83" s="80">
        <f t="shared" si="71"/>
        <v>104</v>
      </c>
      <c r="AH83" s="24">
        <f t="shared" si="21"/>
        <v>0</v>
      </c>
      <c r="AI83" s="74">
        <f t="shared" si="22"/>
        <v>4.6516050613600441</v>
      </c>
      <c r="AJ83" s="18">
        <f t="shared" si="78"/>
        <v>4.6516050613600441</v>
      </c>
      <c r="AK83" s="58">
        <f t="shared" si="24"/>
        <v>0</v>
      </c>
      <c r="AL83" s="15">
        <f t="shared" si="83"/>
        <v>0</v>
      </c>
      <c r="AM83" s="13">
        <f t="shared" si="26"/>
        <v>104</v>
      </c>
      <c r="AN83" s="13">
        <f t="shared" si="79"/>
        <v>0.10000000000000028</v>
      </c>
      <c r="AO83" s="13">
        <f t="shared" si="80"/>
        <v>0.49220713153281326</v>
      </c>
      <c r="AP83" s="13">
        <f t="shared" si="81"/>
        <v>0.10000000000000028</v>
      </c>
      <c r="AR83" s="80">
        <f t="shared" si="72"/>
        <v>104</v>
      </c>
      <c r="AS83" s="25">
        <f t="shared" si="30"/>
        <v>0</v>
      </c>
      <c r="AT83" s="60">
        <f t="shared" si="31"/>
        <v>0</v>
      </c>
      <c r="AU83" s="19">
        <f t="shared" si="32"/>
        <v>-7.1054273576010019E-15</v>
      </c>
      <c r="AV83" s="60">
        <f t="shared" si="33"/>
        <v>0</v>
      </c>
      <c r="AW83" s="16">
        <f t="shared" si="34"/>
        <v>0</v>
      </c>
      <c r="AY83" s="80">
        <f t="shared" si="73"/>
        <v>104</v>
      </c>
      <c r="AZ83" s="40">
        <f t="shared" si="35"/>
        <v>12.497758907513898</v>
      </c>
      <c r="BA83" s="57">
        <f t="shared" si="36"/>
        <v>12.497758907513898</v>
      </c>
      <c r="BB83" s="18">
        <f t="shared" si="37"/>
        <v>12.497758907513898</v>
      </c>
      <c r="BC83" s="76">
        <f t="shared" si="38"/>
        <v>12.497758907513898</v>
      </c>
      <c r="BD83" s="18">
        <f t="shared" si="39"/>
        <v>12.497758907513912</v>
      </c>
      <c r="BE83" s="13">
        <f t="shared" si="40"/>
        <v>104</v>
      </c>
      <c r="BF83" s="13">
        <f t="shared" si="41"/>
        <v>0.10000000000000028</v>
      </c>
      <c r="BG83" s="13">
        <f t="shared" si="42"/>
        <v>0.49220713153281326</v>
      </c>
      <c r="BH83" s="13">
        <f t="shared" si="43"/>
        <v>0.10000000000000028</v>
      </c>
      <c r="BJ83" s="80">
        <f t="shared" si="74"/>
        <v>104</v>
      </c>
      <c r="BK83" s="43">
        <f t="shared" si="44"/>
        <v>0</v>
      </c>
      <c r="BL83" s="59">
        <f t="shared" si="45"/>
        <v>0</v>
      </c>
      <c r="BM83" s="19">
        <f t="shared" si="46"/>
        <v>0</v>
      </c>
      <c r="BN83" s="59">
        <f t="shared" si="47"/>
        <v>0</v>
      </c>
      <c r="BO83" s="19">
        <f t="shared" si="48"/>
        <v>-1.4210854715202004E-14</v>
      </c>
      <c r="BP83" s="13">
        <f t="shared" si="49"/>
        <v>104</v>
      </c>
      <c r="BQ83" s="13">
        <f t="shared" si="50"/>
        <v>0.49220713153281326</v>
      </c>
      <c r="BR83" s="13">
        <f t="shared" si="51"/>
        <v>0.10000000000000028</v>
      </c>
      <c r="BT83" s="80">
        <f t="shared" si="75"/>
        <v>104</v>
      </c>
      <c r="BU83" s="40">
        <f t="shared" si="52"/>
        <v>4.651605061360037</v>
      </c>
      <c r="BV83" s="76">
        <f t="shared" si="53"/>
        <v>4.651605061360037</v>
      </c>
      <c r="BW83" s="18">
        <f t="shared" si="54"/>
        <v>7.3758781581454755</v>
      </c>
      <c r="BX83" s="76">
        <f t="shared" si="55"/>
        <v>4.651605061360037</v>
      </c>
      <c r="BY83" s="18">
        <f t="shared" si="56"/>
        <v>7.3758781581454826</v>
      </c>
      <c r="BZ83" s="13">
        <f t="shared" si="57"/>
        <v>104</v>
      </c>
      <c r="CA83" s="13">
        <f t="shared" si="1"/>
        <v>0.10000000000000028</v>
      </c>
      <c r="CC83" s="80">
        <f t="shared" si="76"/>
        <v>104</v>
      </c>
      <c r="CD83" s="25">
        <f t="shared" si="58"/>
        <v>0</v>
      </c>
      <c r="CE83" s="60">
        <f t="shared" si="59"/>
        <v>0</v>
      </c>
      <c r="CF83" s="19">
        <f t="shared" si="60"/>
        <v>-2.7242730967854385</v>
      </c>
      <c r="CG83" s="60">
        <f t="shared" si="61"/>
        <v>0</v>
      </c>
      <c r="CH83" s="19">
        <f t="shared" si="62"/>
        <v>-2.7242730967854456</v>
      </c>
      <c r="CI83" s="13">
        <f t="shared" si="63"/>
        <v>104</v>
      </c>
      <c r="CJ83" s="13">
        <f t="shared" si="64"/>
        <v>0.49220713153281326</v>
      </c>
      <c r="CK83" s="13">
        <f t="shared" si="82"/>
        <v>0.10000000000000028</v>
      </c>
    </row>
    <row r="84" spans="3:89">
      <c r="C84" s="80">
        <f t="shared" si="65"/>
        <v>105</v>
      </c>
      <c r="D84" s="21">
        <f t="shared" si="3"/>
        <v>13.194873496904378</v>
      </c>
      <c r="E84" s="31">
        <f t="shared" si="4"/>
        <v>0.54005438661356686</v>
      </c>
      <c r="F84" s="31">
        <f t="shared" si="5"/>
        <v>0.34005438661356685</v>
      </c>
      <c r="H84" s="80">
        <f t="shared" si="66"/>
        <v>105</v>
      </c>
      <c r="I84" s="21">
        <f t="shared" si="6"/>
        <v>4.3487196507505246</v>
      </c>
      <c r="J84" s="31">
        <f t="shared" si="7"/>
        <v>0.54005438661356686</v>
      </c>
      <c r="K84" s="31">
        <f t="shared" si="8"/>
        <v>0.34005438661356685</v>
      </c>
      <c r="N84" s="80">
        <f t="shared" si="67"/>
        <v>105</v>
      </c>
      <c r="O84" s="40">
        <f t="shared" si="9"/>
        <v>6.8449493973564017</v>
      </c>
      <c r="P84" s="74">
        <f t="shared" si="10"/>
        <v>6.8449493973564017</v>
      </c>
      <c r="Q84" s="18">
        <f t="shared" si="11"/>
        <v>6.8449493973564017</v>
      </c>
      <c r="R84" s="74">
        <f t="shared" si="12"/>
        <v>6.8449493973564017</v>
      </c>
      <c r="S84" s="15">
        <f t="shared" si="13"/>
        <v>6.8449493973564017</v>
      </c>
      <c r="T84" s="13">
        <f t="shared" si="14"/>
        <v>105</v>
      </c>
      <c r="U84" s="13">
        <f t="shared" si="15"/>
        <v>5.2152744919246347E-2</v>
      </c>
      <c r="W84" s="80">
        <f t="shared" si="68"/>
        <v>105</v>
      </c>
      <c r="X84" s="43">
        <f t="shared" si="16"/>
        <v>6.3499240995479767</v>
      </c>
      <c r="Y84" s="59">
        <f t="shared" si="17"/>
        <v>6.3499240995479767</v>
      </c>
      <c r="Z84" s="19">
        <f t="shared" si="18"/>
        <v>6.3499240995479767</v>
      </c>
      <c r="AA84" s="59">
        <f t="shared" si="77"/>
        <v>6.3499240995479767</v>
      </c>
      <c r="AB84" s="16">
        <f t="shared" si="19"/>
        <v>6.3499240995479767</v>
      </c>
      <c r="AC84" s="13">
        <f t="shared" si="20"/>
        <v>105</v>
      </c>
      <c r="AD84" s="13">
        <f t="shared" si="69"/>
        <v>0.54005438661356686</v>
      </c>
      <c r="AE84" s="13">
        <f t="shared" si="70"/>
        <v>5.2152744919246347E-2</v>
      </c>
      <c r="AG84" s="80">
        <f t="shared" si="71"/>
        <v>105</v>
      </c>
      <c r="AH84" s="24">
        <f t="shared" si="21"/>
        <v>0</v>
      </c>
      <c r="AI84" s="74">
        <f t="shared" si="22"/>
        <v>4.3487196507505246</v>
      </c>
      <c r="AJ84" s="18">
        <f t="shared" si="78"/>
        <v>4.3487196507505246</v>
      </c>
      <c r="AK84" s="58">
        <f t="shared" si="24"/>
        <v>0</v>
      </c>
      <c r="AL84" s="15">
        <f t="shared" si="83"/>
        <v>0</v>
      </c>
      <c r="AM84" s="13">
        <f t="shared" si="26"/>
        <v>105</v>
      </c>
      <c r="AN84" s="13">
        <f t="shared" si="79"/>
        <v>5.2152744919246347E-2</v>
      </c>
      <c r="AO84" s="13">
        <f t="shared" si="80"/>
        <v>0.54005438661356686</v>
      </c>
      <c r="AP84" s="13">
        <f t="shared" si="81"/>
        <v>5.2152744919246347E-2</v>
      </c>
      <c r="AR84" s="80">
        <f t="shared" si="72"/>
        <v>105</v>
      </c>
      <c r="AS84" s="25">
        <f t="shared" si="30"/>
        <v>0</v>
      </c>
      <c r="AT84" s="60">
        <f t="shared" si="31"/>
        <v>0</v>
      </c>
      <c r="AU84" s="19">
        <f t="shared" si="32"/>
        <v>0</v>
      </c>
      <c r="AV84" s="60">
        <f t="shared" si="33"/>
        <v>0</v>
      </c>
      <c r="AW84" s="16">
        <f t="shared" si="34"/>
        <v>0</v>
      </c>
      <c r="AY84" s="80">
        <f t="shared" si="73"/>
        <v>105</v>
      </c>
      <c r="AZ84" s="40">
        <f t="shared" si="35"/>
        <v>13.194873496904378</v>
      </c>
      <c r="BA84" s="57">
        <f t="shared" si="36"/>
        <v>13.194873496904378</v>
      </c>
      <c r="BB84" s="18">
        <f t="shared" si="37"/>
        <v>13.194873496904378</v>
      </c>
      <c r="BC84" s="76">
        <f t="shared" si="38"/>
        <v>13.194873496904378</v>
      </c>
      <c r="BD84" s="18">
        <f t="shared" si="39"/>
        <v>13.194873496904378</v>
      </c>
      <c r="BE84" s="13">
        <f t="shared" si="40"/>
        <v>105</v>
      </c>
      <c r="BF84" s="13">
        <f t="shared" si="41"/>
        <v>5.2152744919246347E-2</v>
      </c>
      <c r="BG84" s="13">
        <f t="shared" si="42"/>
        <v>0.54005438661356686</v>
      </c>
      <c r="BH84" s="13">
        <f t="shared" si="43"/>
        <v>5.2152744919246347E-2</v>
      </c>
      <c r="BJ84" s="80">
        <f t="shared" si="74"/>
        <v>105</v>
      </c>
      <c r="BK84" s="43">
        <f t="shared" si="44"/>
        <v>0</v>
      </c>
      <c r="BL84" s="59">
        <f t="shared" si="45"/>
        <v>0</v>
      </c>
      <c r="BM84" s="19">
        <f t="shared" si="46"/>
        <v>0</v>
      </c>
      <c r="BN84" s="59">
        <f t="shared" si="47"/>
        <v>0</v>
      </c>
      <c r="BO84" s="19">
        <f t="shared" si="48"/>
        <v>0</v>
      </c>
      <c r="BP84" s="13">
        <f t="shared" si="49"/>
        <v>105</v>
      </c>
      <c r="BQ84" s="13">
        <f t="shared" si="50"/>
        <v>0.54005438661356686</v>
      </c>
      <c r="BR84" s="13">
        <f t="shared" si="51"/>
        <v>5.2152744919246347E-2</v>
      </c>
      <c r="BT84" s="80">
        <f t="shared" si="75"/>
        <v>105</v>
      </c>
      <c r="BU84" s="40">
        <f t="shared" si="52"/>
        <v>4.3487196507505246</v>
      </c>
      <c r="BV84" s="76">
        <f t="shared" si="53"/>
        <v>4.3487196507505246</v>
      </c>
      <c r="BW84" s="18">
        <f t="shared" si="54"/>
        <v>7.7187527157335296</v>
      </c>
      <c r="BX84" s="76">
        <f t="shared" si="55"/>
        <v>4.3487196507505246</v>
      </c>
      <c r="BY84" s="18">
        <f t="shared" si="56"/>
        <v>7.7187527157335296</v>
      </c>
      <c r="BZ84" s="13">
        <f t="shared" si="57"/>
        <v>105</v>
      </c>
      <c r="CA84" s="13">
        <f t="shared" si="1"/>
        <v>5.2152744919246347E-2</v>
      </c>
      <c r="CC84" s="80">
        <f t="shared" si="76"/>
        <v>105</v>
      </c>
      <c r="CD84" s="25">
        <f t="shared" si="58"/>
        <v>0</v>
      </c>
      <c r="CE84" s="60">
        <f t="shared" si="59"/>
        <v>0</v>
      </c>
      <c r="CF84" s="19">
        <f t="shared" si="60"/>
        <v>-3.370033064983005</v>
      </c>
      <c r="CG84" s="60">
        <f t="shared" si="61"/>
        <v>0</v>
      </c>
      <c r="CH84" s="19">
        <f t="shared" si="62"/>
        <v>-3.370033064983005</v>
      </c>
      <c r="CI84" s="13">
        <f t="shared" si="63"/>
        <v>105</v>
      </c>
      <c r="CJ84" s="13">
        <f t="shared" si="64"/>
        <v>0.54005438661356686</v>
      </c>
      <c r="CK84" s="13">
        <f t="shared" si="82"/>
        <v>5.2152744919246347E-2</v>
      </c>
    </row>
    <row r="85" spans="3:89">
      <c r="C85" s="80">
        <f t="shared" si="65"/>
        <v>106</v>
      </c>
      <c r="D85" s="21">
        <f t="shared" si="3"/>
        <v>13.90840656415547</v>
      </c>
      <c r="E85" s="31">
        <f t="shared" si="4"/>
        <v>0.58744810638628575</v>
      </c>
      <c r="F85" s="31">
        <f t="shared" si="5"/>
        <v>0.38744810638628574</v>
      </c>
      <c r="H85" s="80">
        <f t="shared" si="66"/>
        <v>106</v>
      </c>
      <c r="I85" s="21">
        <f t="shared" si="6"/>
        <v>4.0622527180016164</v>
      </c>
      <c r="J85" s="31">
        <f t="shared" si="7"/>
        <v>0.58744810638628575</v>
      </c>
      <c r="K85" s="31">
        <f t="shared" si="8"/>
        <v>0.38744810638628574</v>
      </c>
      <c r="N85" s="80">
        <f t="shared" si="67"/>
        <v>106</v>
      </c>
      <c r="O85" s="40">
        <f t="shared" si="9"/>
        <v>6.3484532431182288</v>
      </c>
      <c r="P85" s="74">
        <f t="shared" si="10"/>
        <v>6.3484532431182288</v>
      </c>
      <c r="Q85" s="18">
        <f t="shared" si="11"/>
        <v>6.3484532431182288</v>
      </c>
      <c r="R85" s="74">
        <f t="shared" si="12"/>
        <v>6.3484532431182288</v>
      </c>
      <c r="S85" s="15">
        <f t="shared" si="13"/>
        <v>6.3484532431182288</v>
      </c>
      <c r="T85" s="13">
        <f t="shared" si="14"/>
        <v>106</v>
      </c>
      <c r="U85" s="13">
        <f t="shared" si="15"/>
        <v>4.7590251465278177E-3</v>
      </c>
      <c r="W85" s="80">
        <f t="shared" si="68"/>
        <v>106</v>
      </c>
      <c r="X85" s="43">
        <f t="shared" si="16"/>
        <v>7.5599533210372414</v>
      </c>
      <c r="Y85" s="59">
        <f t="shared" si="17"/>
        <v>7.5599533210372414</v>
      </c>
      <c r="Z85" s="19">
        <f t="shared" si="18"/>
        <v>7.5599533210372414</v>
      </c>
      <c r="AA85" s="59">
        <f t="shared" si="77"/>
        <v>7.5599533210372414</v>
      </c>
      <c r="AB85" s="16">
        <f t="shared" si="19"/>
        <v>7.5599533210372414</v>
      </c>
      <c r="AC85" s="13">
        <f t="shared" si="20"/>
        <v>106</v>
      </c>
      <c r="AD85" s="13">
        <f t="shared" si="69"/>
        <v>0.58744810638628575</v>
      </c>
      <c r="AE85" s="13">
        <f t="shared" si="70"/>
        <v>4.7590251465278177E-3</v>
      </c>
      <c r="AG85" s="80">
        <f t="shared" si="71"/>
        <v>106</v>
      </c>
      <c r="AH85" s="24">
        <f t="shared" si="21"/>
        <v>0</v>
      </c>
      <c r="AI85" s="74">
        <f t="shared" si="22"/>
        <v>4.0622527180016164</v>
      </c>
      <c r="AJ85" s="18">
        <f t="shared" si="78"/>
        <v>4.0622527180016164</v>
      </c>
      <c r="AK85" s="58">
        <f t="shared" si="24"/>
        <v>0</v>
      </c>
      <c r="AL85" s="15">
        <f t="shared" si="83"/>
        <v>0</v>
      </c>
      <c r="AM85" s="13">
        <f t="shared" si="26"/>
        <v>106</v>
      </c>
      <c r="AN85" s="13">
        <f t="shared" si="79"/>
        <v>4.7590251465278177E-3</v>
      </c>
      <c r="AO85" s="13">
        <f t="shared" si="80"/>
        <v>0.58744810638628575</v>
      </c>
      <c r="AP85" s="13">
        <f t="shared" si="81"/>
        <v>4.7590251465278177E-3</v>
      </c>
      <c r="AR85" s="80">
        <f t="shared" si="72"/>
        <v>106</v>
      </c>
      <c r="AS85" s="25">
        <f t="shared" si="30"/>
        <v>0</v>
      </c>
      <c r="AT85" s="60">
        <f t="shared" si="31"/>
        <v>0</v>
      </c>
      <c r="AU85" s="19">
        <f t="shared" si="32"/>
        <v>0</v>
      </c>
      <c r="AV85" s="60">
        <f t="shared" si="33"/>
        <v>0</v>
      </c>
      <c r="AW85" s="16">
        <f t="shared" si="34"/>
        <v>0</v>
      </c>
      <c r="AY85" s="80">
        <f t="shared" si="73"/>
        <v>106</v>
      </c>
      <c r="AZ85" s="40">
        <f t="shared" si="35"/>
        <v>13.90840656415547</v>
      </c>
      <c r="BA85" s="57">
        <f t="shared" si="36"/>
        <v>13.90840656415547</v>
      </c>
      <c r="BB85" s="18">
        <f t="shared" si="37"/>
        <v>13.90840656415547</v>
      </c>
      <c r="BC85" s="76">
        <f t="shared" si="38"/>
        <v>13.90840656415547</v>
      </c>
      <c r="BD85" s="18">
        <f t="shared" si="39"/>
        <v>13.90840656415547</v>
      </c>
      <c r="BE85" s="13">
        <f t="shared" si="40"/>
        <v>106</v>
      </c>
      <c r="BF85" s="13">
        <f t="shared" si="41"/>
        <v>4.7590251465278177E-3</v>
      </c>
      <c r="BG85" s="13">
        <f t="shared" si="42"/>
        <v>0.58744810638628575</v>
      </c>
      <c r="BH85" s="13">
        <f t="shared" si="43"/>
        <v>4.7590251465278177E-3</v>
      </c>
      <c r="BJ85" s="80">
        <f t="shared" si="74"/>
        <v>106</v>
      </c>
      <c r="BK85" s="43">
        <f t="shared" si="44"/>
        <v>0</v>
      </c>
      <c r="BL85" s="59">
        <f t="shared" si="45"/>
        <v>0</v>
      </c>
      <c r="BM85" s="19">
        <f t="shared" si="46"/>
        <v>0</v>
      </c>
      <c r="BN85" s="59">
        <f t="shared" si="47"/>
        <v>0</v>
      </c>
      <c r="BO85" s="19">
        <f t="shared" si="48"/>
        <v>0</v>
      </c>
      <c r="BP85" s="13">
        <f t="shared" si="49"/>
        <v>106</v>
      </c>
      <c r="BQ85" s="13">
        <f t="shared" si="50"/>
        <v>0.58744810638628575</v>
      </c>
      <c r="BR85" s="13">
        <f t="shared" si="51"/>
        <v>4.7590251465278177E-3</v>
      </c>
      <c r="BT85" s="80">
        <f t="shared" si="75"/>
        <v>106</v>
      </c>
      <c r="BU85" s="40">
        <f t="shared" si="52"/>
        <v>4.0622527180016164</v>
      </c>
      <c r="BV85" s="76">
        <f t="shared" si="53"/>
        <v>4.0622527180016164</v>
      </c>
      <c r="BW85" s="18">
        <f t="shared" si="54"/>
        <v>8.0638751510916151</v>
      </c>
      <c r="BX85" s="76">
        <f t="shared" si="55"/>
        <v>4.0622527180016164</v>
      </c>
      <c r="BY85" s="18">
        <f t="shared" si="56"/>
        <v>8.0638751510916151</v>
      </c>
      <c r="BZ85" s="13">
        <f t="shared" si="57"/>
        <v>106</v>
      </c>
      <c r="CA85" s="13">
        <f t="shared" si="1"/>
        <v>4.7590251465278177E-3</v>
      </c>
      <c r="CC85" s="80">
        <f t="shared" si="76"/>
        <v>106</v>
      </c>
      <c r="CD85" s="25">
        <f t="shared" si="58"/>
        <v>0</v>
      </c>
      <c r="CE85" s="60">
        <f t="shared" si="59"/>
        <v>0</v>
      </c>
      <c r="CF85" s="19">
        <f t="shared" si="60"/>
        <v>-4.0016224330899988</v>
      </c>
      <c r="CG85" s="60">
        <f t="shared" si="61"/>
        <v>0</v>
      </c>
      <c r="CH85" s="19">
        <f t="shared" si="62"/>
        <v>-4.0016224330899988</v>
      </c>
      <c r="CI85" s="13">
        <f t="shared" si="63"/>
        <v>106</v>
      </c>
      <c r="CJ85" s="13">
        <f t="shared" si="64"/>
        <v>0.58744810638628575</v>
      </c>
      <c r="CK85" s="13">
        <f t="shared" si="82"/>
        <v>4.7590251465278177E-3</v>
      </c>
    </row>
    <row r="86" spans="3:89">
      <c r="C86" s="80">
        <f t="shared" si="65"/>
        <v>107</v>
      </c>
      <c r="D86" s="21">
        <f t="shared" si="3"/>
        <v>14.637774694175789</v>
      </c>
      <c r="E86" s="31">
        <f t="shared" si="4"/>
        <v>0.63439680813548094</v>
      </c>
      <c r="F86" s="31">
        <f t="shared" si="5"/>
        <v>0.43439680813548093</v>
      </c>
      <c r="H86" s="80">
        <f t="shared" si="66"/>
        <v>107</v>
      </c>
      <c r="I86" s="21">
        <f t="shared" si="6"/>
        <v>3.7916208480219282</v>
      </c>
      <c r="J86" s="31">
        <f t="shared" si="7"/>
        <v>0.63439680813548094</v>
      </c>
      <c r="K86" s="31">
        <f t="shared" si="8"/>
        <v>0.43439680813548093</v>
      </c>
      <c r="N86" s="80">
        <f t="shared" si="67"/>
        <v>107</v>
      </c>
      <c r="O86" s="40">
        <f t="shared" si="9"/>
        <v>5.8844917781157946</v>
      </c>
      <c r="P86" s="74">
        <f t="shared" si="10"/>
        <v>5.8844917781157946</v>
      </c>
      <c r="Q86" s="18">
        <f t="shared" si="11"/>
        <v>5.8844917781157946</v>
      </c>
      <c r="R86" s="74">
        <f t="shared" si="12"/>
        <v>5.8844917781157946</v>
      </c>
      <c r="S86" s="15">
        <f t="shared" si="13"/>
        <v>5.8844917781157946</v>
      </c>
      <c r="T86" s="13">
        <f t="shared" si="14"/>
        <v>107</v>
      </c>
      <c r="U86" s="13">
        <f t="shared" si="15"/>
        <v>-4.2189676602667425E-2</v>
      </c>
      <c r="W86" s="80">
        <f t="shared" si="68"/>
        <v>107</v>
      </c>
      <c r="X86" s="43">
        <f t="shared" si="16"/>
        <v>8.7532829160599945</v>
      </c>
      <c r="Y86" s="59">
        <f t="shared" si="17"/>
        <v>8.7532829160599945</v>
      </c>
      <c r="Z86" s="19">
        <f t="shared" si="18"/>
        <v>8.7532829160599945</v>
      </c>
      <c r="AA86" s="59">
        <f t="shared" si="77"/>
        <v>8.7532829160599945</v>
      </c>
      <c r="AB86" s="16">
        <f t="shared" si="19"/>
        <v>8.7532829160599945</v>
      </c>
      <c r="AC86" s="13">
        <f t="shared" si="20"/>
        <v>107</v>
      </c>
      <c r="AD86" s="13">
        <f t="shared" si="69"/>
        <v>0.63439680813548094</v>
      </c>
      <c r="AE86" s="13">
        <f t="shared" si="70"/>
        <v>-4.2189676602667425E-2</v>
      </c>
      <c r="AG86" s="80">
        <f t="shared" si="71"/>
        <v>107</v>
      </c>
      <c r="AH86" s="24">
        <f t="shared" si="21"/>
        <v>0</v>
      </c>
      <c r="AI86" s="74">
        <f t="shared" si="22"/>
        <v>3.7916208480219318</v>
      </c>
      <c r="AJ86" s="18">
        <f t="shared" si="78"/>
        <v>3.7916208480219318</v>
      </c>
      <c r="AK86" s="58">
        <f t="shared" si="24"/>
        <v>0</v>
      </c>
      <c r="AL86" s="15">
        <f t="shared" si="83"/>
        <v>0</v>
      </c>
      <c r="AM86" s="13">
        <f t="shared" si="26"/>
        <v>107</v>
      </c>
      <c r="AN86" s="13">
        <f t="shared" si="79"/>
        <v>-4.2189676602667425E-2</v>
      </c>
      <c r="AO86" s="13">
        <f t="shared" si="80"/>
        <v>0.63439680813548094</v>
      </c>
      <c r="AP86" s="13">
        <f t="shared" si="81"/>
        <v>-4.2189676602667425E-2</v>
      </c>
      <c r="AR86" s="80">
        <f t="shared" si="72"/>
        <v>107</v>
      </c>
      <c r="AS86" s="25">
        <f t="shared" si="30"/>
        <v>0</v>
      </c>
      <c r="AT86" s="60">
        <f t="shared" si="31"/>
        <v>0</v>
      </c>
      <c r="AU86" s="19">
        <f t="shared" si="32"/>
        <v>-3.5527136788005009E-15</v>
      </c>
      <c r="AV86" s="60">
        <f t="shared" si="33"/>
        <v>0</v>
      </c>
      <c r="AW86" s="16">
        <f t="shared" si="34"/>
        <v>0</v>
      </c>
      <c r="AY86" s="80">
        <f t="shared" si="73"/>
        <v>107</v>
      </c>
      <c r="AZ86" s="40">
        <f t="shared" si="35"/>
        <v>14.637774694175789</v>
      </c>
      <c r="BA86" s="57">
        <f t="shared" si="36"/>
        <v>14.637774694175789</v>
      </c>
      <c r="BB86" s="18">
        <f t="shared" si="37"/>
        <v>14.637774694175789</v>
      </c>
      <c r="BC86" s="76">
        <f t="shared" si="38"/>
        <v>14.637774694175789</v>
      </c>
      <c r="BD86" s="18">
        <f t="shared" si="39"/>
        <v>14.637774694175789</v>
      </c>
      <c r="BE86" s="13">
        <f t="shared" si="40"/>
        <v>107</v>
      </c>
      <c r="BF86" s="13">
        <f t="shared" si="41"/>
        <v>-4.2189676602667425E-2</v>
      </c>
      <c r="BG86" s="13">
        <f t="shared" si="42"/>
        <v>0.63439680813548094</v>
      </c>
      <c r="BH86" s="13">
        <f t="shared" si="43"/>
        <v>-4.2189676602667425E-2</v>
      </c>
      <c r="BJ86" s="80">
        <f t="shared" si="74"/>
        <v>107</v>
      </c>
      <c r="BK86" s="43">
        <f t="shared" si="44"/>
        <v>0</v>
      </c>
      <c r="BL86" s="59">
        <f t="shared" si="45"/>
        <v>0</v>
      </c>
      <c r="BM86" s="19">
        <f t="shared" si="46"/>
        <v>0</v>
      </c>
      <c r="BN86" s="59">
        <f t="shared" si="47"/>
        <v>0</v>
      </c>
      <c r="BO86" s="19">
        <f t="shared" si="48"/>
        <v>0</v>
      </c>
      <c r="BP86" s="13">
        <f t="shared" si="49"/>
        <v>107</v>
      </c>
      <c r="BQ86" s="13">
        <f t="shared" si="50"/>
        <v>0.63439680813548094</v>
      </c>
      <c r="BR86" s="13">
        <f t="shared" si="51"/>
        <v>-4.2189676602667425E-2</v>
      </c>
      <c r="BT86" s="80">
        <f t="shared" si="75"/>
        <v>107</v>
      </c>
      <c r="BU86" s="40">
        <f t="shared" si="52"/>
        <v>3.7916208480219282</v>
      </c>
      <c r="BV86" s="76">
        <f t="shared" si="53"/>
        <v>3.7916208480219282</v>
      </c>
      <c r="BW86" s="18">
        <f t="shared" si="54"/>
        <v>8.410677520158373</v>
      </c>
      <c r="BX86" s="76">
        <f t="shared" si="55"/>
        <v>3.7916208480219282</v>
      </c>
      <c r="BY86" s="18">
        <f t="shared" si="56"/>
        <v>8.410677520158373</v>
      </c>
      <c r="BZ86" s="13">
        <f t="shared" si="57"/>
        <v>107</v>
      </c>
      <c r="CA86" s="13">
        <f t="shared" si="1"/>
        <v>-4.2189676602667425E-2</v>
      </c>
      <c r="CC86" s="80">
        <f t="shared" si="76"/>
        <v>107</v>
      </c>
      <c r="CD86" s="25">
        <f t="shared" si="58"/>
        <v>0</v>
      </c>
      <c r="CE86" s="60">
        <f t="shared" si="59"/>
        <v>0</v>
      </c>
      <c r="CF86" s="19">
        <f t="shared" si="60"/>
        <v>-4.6190566721364448</v>
      </c>
      <c r="CG86" s="60">
        <f t="shared" si="61"/>
        <v>0</v>
      </c>
      <c r="CH86" s="19">
        <f t="shared" si="62"/>
        <v>-4.6190566721364448</v>
      </c>
      <c r="CI86" s="13">
        <f t="shared" si="63"/>
        <v>107</v>
      </c>
      <c r="CJ86" s="13">
        <f t="shared" si="64"/>
        <v>0.63439680813548094</v>
      </c>
      <c r="CK86" s="13">
        <f t="shared" si="82"/>
        <v>-4.2189676602667425E-2</v>
      </c>
    </row>
    <row r="87" spans="3:89">
      <c r="C87" s="80">
        <f t="shared" si="65"/>
        <v>108</v>
      </c>
      <c r="D87" s="21">
        <f t="shared" si="3"/>
        <v>15.382386599085251</v>
      </c>
      <c r="E87" s="31">
        <f t="shared" si="4"/>
        <v>0.68090877144704864</v>
      </c>
      <c r="F87" s="31">
        <f t="shared" si="5"/>
        <v>0.48090877144704863</v>
      </c>
      <c r="H87" s="80">
        <f t="shared" si="66"/>
        <v>108</v>
      </c>
      <c r="I87" s="21">
        <f t="shared" si="6"/>
        <v>3.5362327529313902</v>
      </c>
      <c r="J87" s="31">
        <f t="shared" si="7"/>
        <v>0.68090877144704864</v>
      </c>
      <c r="K87" s="31">
        <f t="shared" si="8"/>
        <v>0.48090877144704863</v>
      </c>
      <c r="N87" s="80">
        <f t="shared" si="67"/>
        <v>108</v>
      </c>
      <c r="O87" s="40">
        <f t="shared" si="9"/>
        <v>5.4512448259392627</v>
      </c>
      <c r="P87" s="74">
        <f t="shared" si="10"/>
        <v>5.451244825939277</v>
      </c>
      <c r="Q87" s="18">
        <f t="shared" si="11"/>
        <v>5.451244825939277</v>
      </c>
      <c r="R87" s="74">
        <f t="shared" si="12"/>
        <v>5.4512448259392627</v>
      </c>
      <c r="S87" s="15">
        <f t="shared" si="13"/>
        <v>5.4512448259392627</v>
      </c>
      <c r="T87" s="13">
        <f t="shared" si="14"/>
        <v>108</v>
      </c>
      <c r="U87" s="13">
        <f t="shared" si="15"/>
        <v>-8.8701639914234964E-2</v>
      </c>
      <c r="W87" s="80">
        <f t="shared" si="68"/>
        <v>108</v>
      </c>
      <c r="X87" s="43">
        <f t="shared" si="16"/>
        <v>9.9311417731459883</v>
      </c>
      <c r="Y87" s="59">
        <f t="shared" si="17"/>
        <v>9.9311417731459741</v>
      </c>
      <c r="Z87" s="19">
        <f t="shared" si="18"/>
        <v>9.9311417731459741</v>
      </c>
      <c r="AA87" s="59">
        <f t="shared" si="77"/>
        <v>9.9311417731459883</v>
      </c>
      <c r="AB87" s="16">
        <f t="shared" si="19"/>
        <v>9.9311417731459883</v>
      </c>
      <c r="AC87" s="13">
        <f t="shared" si="20"/>
        <v>108</v>
      </c>
      <c r="AD87" s="13">
        <f t="shared" si="69"/>
        <v>0.68090877144704853</v>
      </c>
      <c r="AE87" s="13">
        <f t="shared" si="70"/>
        <v>-8.8701639914234964E-2</v>
      </c>
      <c r="AG87" s="80">
        <f t="shared" si="71"/>
        <v>108</v>
      </c>
      <c r="AH87" s="24">
        <f t="shared" si="21"/>
        <v>0</v>
      </c>
      <c r="AI87" s="74">
        <f t="shared" si="22"/>
        <v>3.5362327529314008</v>
      </c>
      <c r="AJ87" s="18">
        <f t="shared" si="78"/>
        <v>3.5362327529314008</v>
      </c>
      <c r="AK87" s="58">
        <f t="shared" si="24"/>
        <v>0</v>
      </c>
      <c r="AL87" s="15">
        <f t="shared" si="83"/>
        <v>0</v>
      </c>
      <c r="AM87" s="13">
        <f t="shared" si="26"/>
        <v>108</v>
      </c>
      <c r="AN87" s="13">
        <f t="shared" si="79"/>
        <v>-8.8701639914234964E-2</v>
      </c>
      <c r="AO87" s="13">
        <f t="shared" si="80"/>
        <v>0.68090877144704853</v>
      </c>
      <c r="AP87" s="13">
        <f t="shared" si="81"/>
        <v>-8.8701639914234964E-2</v>
      </c>
      <c r="AR87" s="80">
        <f t="shared" si="72"/>
        <v>108</v>
      </c>
      <c r="AS87" s="25">
        <f t="shared" si="30"/>
        <v>0</v>
      </c>
      <c r="AT87" s="60">
        <f t="shared" si="31"/>
        <v>0</v>
      </c>
      <c r="AU87" s="19">
        <f t="shared" si="32"/>
        <v>-1.0658141036401503E-14</v>
      </c>
      <c r="AV87" s="60">
        <f t="shared" si="33"/>
        <v>0</v>
      </c>
      <c r="AW87" s="16">
        <f t="shared" si="34"/>
        <v>0</v>
      </c>
      <c r="AY87" s="80">
        <f t="shared" si="73"/>
        <v>108</v>
      </c>
      <c r="AZ87" s="40">
        <f t="shared" si="35"/>
        <v>15.382386599085251</v>
      </c>
      <c r="BA87" s="57">
        <f t="shared" si="36"/>
        <v>15.382386599085251</v>
      </c>
      <c r="BB87" s="18">
        <f t="shared" si="37"/>
        <v>15.382386599085251</v>
      </c>
      <c r="BC87" s="76">
        <f t="shared" si="38"/>
        <v>15.382386599085251</v>
      </c>
      <c r="BD87" s="18">
        <f t="shared" si="39"/>
        <v>15.382386599085265</v>
      </c>
      <c r="BE87" s="13">
        <f t="shared" si="40"/>
        <v>108</v>
      </c>
      <c r="BF87" s="13">
        <f t="shared" si="41"/>
        <v>-8.8701639914234964E-2</v>
      </c>
      <c r="BG87" s="13">
        <f t="shared" si="42"/>
        <v>0.68090877144704853</v>
      </c>
      <c r="BH87" s="13">
        <f t="shared" si="43"/>
        <v>-8.8701639914234964E-2</v>
      </c>
      <c r="BJ87" s="80">
        <f t="shared" si="74"/>
        <v>108</v>
      </c>
      <c r="BK87" s="43">
        <f t="shared" si="44"/>
        <v>0</v>
      </c>
      <c r="BL87" s="59">
        <f t="shared" si="45"/>
        <v>0</v>
      </c>
      <c r="BM87" s="19">
        <f t="shared" si="46"/>
        <v>0</v>
      </c>
      <c r="BN87" s="59">
        <f t="shared" si="47"/>
        <v>0</v>
      </c>
      <c r="BO87" s="19">
        <f t="shared" si="48"/>
        <v>-1.4210854715202004E-14</v>
      </c>
      <c r="BP87" s="13">
        <f t="shared" si="49"/>
        <v>108</v>
      </c>
      <c r="BQ87" s="13">
        <f t="shared" si="50"/>
        <v>0.68090877144704853</v>
      </c>
      <c r="BR87" s="13">
        <f t="shared" si="51"/>
        <v>-8.8701639914234964E-2</v>
      </c>
      <c r="BT87" s="80">
        <f t="shared" si="75"/>
        <v>108</v>
      </c>
      <c r="BU87" s="40">
        <f t="shared" si="52"/>
        <v>3.5362327529313902</v>
      </c>
      <c r="BV87" s="76">
        <f t="shared" si="53"/>
        <v>3.5362327529313902</v>
      </c>
      <c r="BW87" s="18">
        <f t="shared" si="54"/>
        <v>8.758604872172576</v>
      </c>
      <c r="BX87" s="76">
        <f t="shared" si="55"/>
        <v>3.5362327529313902</v>
      </c>
      <c r="BY87" s="18">
        <f t="shared" si="56"/>
        <v>8.7586048721725902</v>
      </c>
      <c r="BZ87" s="13">
        <f t="shared" si="57"/>
        <v>108</v>
      </c>
      <c r="CA87" s="13">
        <f t="shared" si="1"/>
        <v>-8.8701639914234964E-2</v>
      </c>
      <c r="CC87" s="80">
        <f t="shared" si="76"/>
        <v>108</v>
      </c>
      <c r="CD87" s="25">
        <f t="shared" si="58"/>
        <v>0</v>
      </c>
      <c r="CE87" s="60">
        <f t="shared" si="59"/>
        <v>0</v>
      </c>
      <c r="CF87" s="19">
        <f t="shared" si="60"/>
        <v>-5.2223721192411858</v>
      </c>
      <c r="CG87" s="60">
        <f t="shared" si="61"/>
        <v>0</v>
      </c>
      <c r="CH87" s="19">
        <f t="shared" si="62"/>
        <v>-5.2223721192412</v>
      </c>
      <c r="CI87" s="13">
        <f t="shared" si="63"/>
        <v>108</v>
      </c>
      <c r="CJ87" s="13">
        <f t="shared" si="64"/>
        <v>0.68090877144704853</v>
      </c>
      <c r="CK87" s="13">
        <f t="shared" si="82"/>
        <v>-8.8701639914234964E-2</v>
      </c>
    </row>
    <row r="88" spans="3:89">
      <c r="C88" s="80">
        <f t="shared" si="65"/>
        <v>109</v>
      </c>
      <c r="D88" s="21">
        <f t="shared" si="3"/>
        <v>16.141646396495318</v>
      </c>
      <c r="E88" s="31">
        <f t="shared" si="4"/>
        <v>0.72699204697166864</v>
      </c>
      <c r="F88" s="31">
        <f t="shared" si="5"/>
        <v>0.52699204697166868</v>
      </c>
      <c r="H88" s="80">
        <f t="shared" si="66"/>
        <v>109</v>
      </c>
      <c r="I88" s="21">
        <f t="shared" si="6"/>
        <v>3.2954925503414785</v>
      </c>
      <c r="J88" s="31">
        <f t="shared" si="7"/>
        <v>0.72699204697166864</v>
      </c>
      <c r="K88" s="31">
        <f t="shared" si="8"/>
        <v>0.52699204697166868</v>
      </c>
      <c r="N88" s="80">
        <f t="shared" si="67"/>
        <v>109</v>
      </c>
      <c r="O88" s="40">
        <f t="shared" si="9"/>
        <v>5.0469685428445459</v>
      </c>
      <c r="P88" s="74">
        <f t="shared" si="10"/>
        <v>5.0469685428445459</v>
      </c>
      <c r="Q88" s="18">
        <f t="shared" si="11"/>
        <v>5.0469685428445459</v>
      </c>
      <c r="R88" s="74">
        <f t="shared" si="12"/>
        <v>5.0469685428445459</v>
      </c>
      <c r="S88" s="15">
        <f t="shared" si="13"/>
        <v>5.0469685428445459</v>
      </c>
      <c r="T88" s="13">
        <f t="shared" si="14"/>
        <v>109</v>
      </c>
      <c r="U88" s="13">
        <f t="shared" si="15"/>
        <v>-0.13478491543885474</v>
      </c>
      <c r="W88" s="80">
        <f t="shared" si="68"/>
        <v>109</v>
      </c>
      <c r="X88" s="43">
        <f t="shared" si="16"/>
        <v>11.094677853650772</v>
      </c>
      <c r="Y88" s="59">
        <f t="shared" si="17"/>
        <v>11.094677853650772</v>
      </c>
      <c r="Z88" s="19">
        <f t="shared" si="18"/>
        <v>11.094677853650772</v>
      </c>
      <c r="AA88" s="59">
        <f t="shared" si="77"/>
        <v>11.094677853650772</v>
      </c>
      <c r="AB88" s="16">
        <f t="shared" si="19"/>
        <v>11.094677853650772</v>
      </c>
      <c r="AC88" s="13">
        <f t="shared" si="20"/>
        <v>109</v>
      </c>
      <c r="AD88" s="13">
        <f t="shared" si="69"/>
        <v>0.72699204697166864</v>
      </c>
      <c r="AE88" s="13">
        <f t="shared" si="70"/>
        <v>-0.13478491543885474</v>
      </c>
      <c r="AG88" s="80">
        <f t="shared" si="71"/>
        <v>109</v>
      </c>
      <c r="AH88" s="24">
        <f t="shared" si="21"/>
        <v>0</v>
      </c>
      <c r="AI88" s="74">
        <f t="shared" si="22"/>
        <v>3.2954925503414785</v>
      </c>
      <c r="AJ88" s="18">
        <f t="shared" si="78"/>
        <v>3.2954925503414785</v>
      </c>
      <c r="AK88" s="58">
        <f t="shared" si="24"/>
        <v>0</v>
      </c>
      <c r="AL88" s="15">
        <f t="shared" si="83"/>
        <v>0</v>
      </c>
      <c r="AM88" s="13">
        <f t="shared" si="26"/>
        <v>109</v>
      </c>
      <c r="AN88" s="13">
        <f t="shared" si="79"/>
        <v>-0.13478491543885474</v>
      </c>
      <c r="AO88" s="13">
        <f t="shared" si="80"/>
        <v>0.72699204697166864</v>
      </c>
      <c r="AP88" s="13">
        <f t="shared" si="81"/>
        <v>-0.13478491543885474</v>
      </c>
      <c r="AR88" s="80">
        <f t="shared" si="72"/>
        <v>109</v>
      </c>
      <c r="AS88" s="25">
        <f t="shared" si="30"/>
        <v>0</v>
      </c>
      <c r="AT88" s="60">
        <f t="shared" si="31"/>
        <v>0</v>
      </c>
      <c r="AU88" s="19">
        <f t="shared" si="32"/>
        <v>0</v>
      </c>
      <c r="AV88" s="60">
        <f t="shared" si="33"/>
        <v>0</v>
      </c>
      <c r="AW88" s="16">
        <f t="shared" si="34"/>
        <v>0</v>
      </c>
      <c r="AY88" s="80">
        <f t="shared" si="73"/>
        <v>109</v>
      </c>
      <c r="AZ88" s="40">
        <f t="shared" si="35"/>
        <v>16.141646396495318</v>
      </c>
      <c r="BA88" s="57">
        <f t="shared" si="36"/>
        <v>16.141646396495318</v>
      </c>
      <c r="BB88" s="18">
        <f t="shared" si="37"/>
        <v>16.141646396495318</v>
      </c>
      <c r="BC88" s="76">
        <f t="shared" si="38"/>
        <v>16.141646396495318</v>
      </c>
      <c r="BD88" s="18">
        <f t="shared" si="39"/>
        <v>16.141646396495318</v>
      </c>
      <c r="BE88" s="13">
        <f t="shared" si="40"/>
        <v>109</v>
      </c>
      <c r="BF88" s="13">
        <f t="shared" si="41"/>
        <v>-0.13478491543885474</v>
      </c>
      <c r="BG88" s="13">
        <f t="shared" si="42"/>
        <v>0.72699204697166864</v>
      </c>
      <c r="BH88" s="13">
        <f t="shared" si="43"/>
        <v>-0.13478491543885474</v>
      </c>
      <c r="BJ88" s="80">
        <f t="shared" si="74"/>
        <v>109</v>
      </c>
      <c r="BK88" s="43">
        <f t="shared" si="44"/>
        <v>0</v>
      </c>
      <c r="BL88" s="59">
        <f t="shared" si="45"/>
        <v>0</v>
      </c>
      <c r="BM88" s="19">
        <f t="shared" si="46"/>
        <v>0</v>
      </c>
      <c r="BN88" s="59">
        <f t="shared" si="47"/>
        <v>0</v>
      </c>
      <c r="BO88" s="19">
        <f t="shared" si="48"/>
        <v>0</v>
      </c>
      <c r="BP88" s="13">
        <f t="shared" si="49"/>
        <v>109</v>
      </c>
      <c r="BQ88" s="13">
        <f t="shared" si="50"/>
        <v>0.72699204697166864</v>
      </c>
      <c r="BR88" s="13">
        <f t="shared" si="51"/>
        <v>-0.13478491543885474</v>
      </c>
      <c r="BT88" s="80">
        <f t="shared" si="75"/>
        <v>109</v>
      </c>
      <c r="BU88" s="40">
        <f t="shared" si="52"/>
        <v>3.2954925503414785</v>
      </c>
      <c r="BV88" s="76">
        <f t="shared" si="53"/>
        <v>3.2954925503414785</v>
      </c>
      <c r="BW88" s="18">
        <f t="shared" si="54"/>
        <v>9.1071175087764331</v>
      </c>
      <c r="BX88" s="76">
        <f t="shared" si="55"/>
        <v>3.2954925503414785</v>
      </c>
      <c r="BY88" s="18">
        <f t="shared" si="56"/>
        <v>9.1071175087764331</v>
      </c>
      <c r="BZ88" s="13">
        <f t="shared" si="57"/>
        <v>109</v>
      </c>
      <c r="CA88" s="13">
        <f t="shared" si="1"/>
        <v>-0.13478491543885474</v>
      </c>
      <c r="CC88" s="80">
        <f t="shared" si="76"/>
        <v>109</v>
      </c>
      <c r="CD88" s="25">
        <f t="shared" si="58"/>
        <v>0</v>
      </c>
      <c r="CE88" s="60">
        <f t="shared" si="59"/>
        <v>0</v>
      </c>
      <c r="CF88" s="19">
        <f t="shared" si="60"/>
        <v>-5.8116249584349546</v>
      </c>
      <c r="CG88" s="60">
        <f t="shared" si="61"/>
        <v>0</v>
      </c>
      <c r="CH88" s="19">
        <f t="shared" si="62"/>
        <v>-5.8116249584349546</v>
      </c>
      <c r="CI88" s="13">
        <f t="shared" si="63"/>
        <v>109</v>
      </c>
      <c r="CJ88" s="13">
        <f t="shared" si="64"/>
        <v>0.72699204697166864</v>
      </c>
      <c r="CK88" s="13">
        <f t="shared" si="82"/>
        <v>-0.13478491543885474</v>
      </c>
    </row>
    <row r="89" spans="3:89">
      <c r="C89" s="80">
        <f t="shared" si="65"/>
        <v>110</v>
      </c>
      <c r="D89" s="21">
        <f t="shared" si="3"/>
        <v>16.91495666396213</v>
      </c>
      <c r="E89" s="31">
        <f t="shared" si="4"/>
        <v>0.77265446478803135</v>
      </c>
      <c r="F89" s="31">
        <f t="shared" si="5"/>
        <v>0.57265446478803139</v>
      </c>
      <c r="H89" s="80">
        <f t="shared" si="66"/>
        <v>110</v>
      </c>
      <c r="I89" s="21">
        <f t="shared" si="6"/>
        <v>3.068802817808276</v>
      </c>
      <c r="J89" s="31">
        <f t="shared" si="7"/>
        <v>0.77265446478803135</v>
      </c>
      <c r="K89" s="31">
        <f t="shared" si="8"/>
        <v>0.57265446478803139</v>
      </c>
      <c r="N89" s="80">
        <f t="shared" si="67"/>
        <v>110</v>
      </c>
      <c r="O89" s="40">
        <f t="shared" si="9"/>
        <v>4.6699939789373772</v>
      </c>
      <c r="P89" s="74">
        <f t="shared" si="10"/>
        <v>4.6699939789373772</v>
      </c>
      <c r="Q89" s="18">
        <f t="shared" si="11"/>
        <v>4.6699939789373772</v>
      </c>
      <c r="R89" s="74">
        <f t="shared" si="12"/>
        <v>4.6699939789373772</v>
      </c>
      <c r="S89" s="15">
        <f t="shared" si="13"/>
        <v>4.6699939789373772</v>
      </c>
      <c r="T89" s="13">
        <f t="shared" si="14"/>
        <v>110</v>
      </c>
      <c r="U89" s="13">
        <f t="shared" si="15"/>
        <v>-0.18044733325521783</v>
      </c>
      <c r="W89" s="80">
        <f t="shared" si="68"/>
        <v>110</v>
      </c>
      <c r="X89" s="43">
        <f t="shared" si="16"/>
        <v>12.244962685024753</v>
      </c>
      <c r="Y89" s="59">
        <f t="shared" si="17"/>
        <v>12.244962685024753</v>
      </c>
      <c r="Z89" s="19">
        <f t="shared" si="18"/>
        <v>12.244962685024753</v>
      </c>
      <c r="AA89" s="59">
        <f t="shared" si="77"/>
        <v>12.244962685024753</v>
      </c>
      <c r="AB89" s="16">
        <f t="shared" si="19"/>
        <v>12.244962685024753</v>
      </c>
      <c r="AC89" s="13">
        <f t="shared" si="20"/>
        <v>110</v>
      </c>
      <c r="AD89" s="13">
        <f t="shared" si="69"/>
        <v>0.77265446478803135</v>
      </c>
      <c r="AE89" s="13">
        <f t="shared" si="70"/>
        <v>-0.18044733325521783</v>
      </c>
      <c r="AG89" s="80">
        <f t="shared" si="71"/>
        <v>110</v>
      </c>
      <c r="AH89" s="24">
        <f t="shared" si="21"/>
        <v>0</v>
      </c>
      <c r="AI89" s="74">
        <f t="shared" si="22"/>
        <v>3.0688028178082796</v>
      </c>
      <c r="AJ89" s="18">
        <f t="shared" si="78"/>
        <v>3.0688028178082796</v>
      </c>
      <c r="AK89" s="58">
        <f t="shared" si="24"/>
        <v>0</v>
      </c>
      <c r="AL89" s="15">
        <f t="shared" si="83"/>
        <v>0</v>
      </c>
      <c r="AM89" s="13">
        <f t="shared" si="26"/>
        <v>110</v>
      </c>
      <c r="AN89" s="13">
        <f t="shared" si="79"/>
        <v>-0.18044733325521783</v>
      </c>
      <c r="AO89" s="13">
        <f t="shared" si="80"/>
        <v>0.77265446478803135</v>
      </c>
      <c r="AP89" s="13">
        <f t="shared" si="81"/>
        <v>-0.18044733325521783</v>
      </c>
      <c r="AR89" s="80">
        <f t="shared" si="72"/>
        <v>110</v>
      </c>
      <c r="AS89" s="25">
        <f t="shared" si="30"/>
        <v>0</v>
      </c>
      <c r="AT89" s="60">
        <f t="shared" si="31"/>
        <v>0</v>
      </c>
      <c r="AU89" s="19">
        <f t="shared" si="32"/>
        <v>-3.5527136788005009E-15</v>
      </c>
      <c r="AV89" s="60">
        <f t="shared" si="33"/>
        <v>0</v>
      </c>
      <c r="AW89" s="16">
        <f t="shared" si="34"/>
        <v>0</v>
      </c>
      <c r="AY89" s="80">
        <f t="shared" si="73"/>
        <v>110</v>
      </c>
      <c r="AZ89" s="40">
        <f t="shared" si="35"/>
        <v>16.91495666396213</v>
      </c>
      <c r="BA89" s="57">
        <f t="shared" si="36"/>
        <v>16.91495666396213</v>
      </c>
      <c r="BB89" s="18">
        <f t="shared" si="37"/>
        <v>16.91495666396213</v>
      </c>
      <c r="BC89" s="76">
        <f t="shared" si="38"/>
        <v>16.91495666396213</v>
      </c>
      <c r="BD89" s="18">
        <f t="shared" si="39"/>
        <v>16.91495666396213</v>
      </c>
      <c r="BE89" s="13">
        <f t="shared" si="40"/>
        <v>110</v>
      </c>
      <c r="BF89" s="13">
        <f t="shared" si="41"/>
        <v>-0.18044733325521783</v>
      </c>
      <c r="BG89" s="13">
        <f t="shared" si="42"/>
        <v>0.77265446478803135</v>
      </c>
      <c r="BH89" s="13">
        <f t="shared" si="43"/>
        <v>-0.18044733325521783</v>
      </c>
      <c r="BJ89" s="80">
        <f t="shared" si="74"/>
        <v>110</v>
      </c>
      <c r="BK89" s="43">
        <f t="shared" si="44"/>
        <v>0</v>
      </c>
      <c r="BL89" s="59">
        <f t="shared" si="45"/>
        <v>0</v>
      </c>
      <c r="BM89" s="19">
        <f t="shared" si="46"/>
        <v>0</v>
      </c>
      <c r="BN89" s="59">
        <f t="shared" si="47"/>
        <v>0</v>
      </c>
      <c r="BO89" s="19">
        <f t="shared" si="48"/>
        <v>0</v>
      </c>
      <c r="BP89" s="13">
        <f t="shared" si="49"/>
        <v>110</v>
      </c>
      <c r="BQ89" s="13">
        <f t="shared" si="50"/>
        <v>0.77265446478803135</v>
      </c>
      <c r="BR89" s="13">
        <f t="shared" si="51"/>
        <v>-0.18044733325521783</v>
      </c>
      <c r="BT89" s="80">
        <f t="shared" si="75"/>
        <v>110</v>
      </c>
      <c r="BU89" s="40">
        <f t="shared" si="52"/>
        <v>3.068802817808276</v>
      </c>
      <c r="BV89" s="76">
        <f t="shared" si="53"/>
        <v>3.068802817808276</v>
      </c>
      <c r="BW89" s="18">
        <f t="shared" si="54"/>
        <v>9.4556929751057694</v>
      </c>
      <c r="BX89" s="76">
        <f t="shared" si="55"/>
        <v>3.068802817808276</v>
      </c>
      <c r="BY89" s="18">
        <f t="shared" si="56"/>
        <v>9.4556929751057766</v>
      </c>
      <c r="BZ89" s="13">
        <f t="shared" si="57"/>
        <v>110</v>
      </c>
      <c r="CA89" s="13">
        <f t="shared" si="1"/>
        <v>-0.18044733325521783</v>
      </c>
      <c r="CC89" s="80">
        <f t="shared" si="76"/>
        <v>110</v>
      </c>
      <c r="CD89" s="25">
        <f t="shared" si="58"/>
        <v>0</v>
      </c>
      <c r="CE89" s="60">
        <f t="shared" si="59"/>
        <v>0</v>
      </c>
      <c r="CF89" s="19">
        <f t="shared" si="60"/>
        <v>-6.3868901572974934</v>
      </c>
      <c r="CG89" s="60">
        <f t="shared" si="61"/>
        <v>0</v>
      </c>
      <c r="CH89" s="19">
        <f t="shared" si="62"/>
        <v>-6.3868901572975005</v>
      </c>
      <c r="CI89" s="13">
        <f t="shared" si="63"/>
        <v>110</v>
      </c>
      <c r="CJ89" s="13">
        <f t="shared" si="64"/>
        <v>0.77265446478803135</v>
      </c>
      <c r="CK89" s="13">
        <f t="shared" si="82"/>
        <v>-0.18044733325521783</v>
      </c>
    </row>
    <row r="90" spans="3:89">
      <c r="C90" s="80">
        <f t="shared" si="65"/>
        <v>111</v>
      </c>
      <c r="D90" s="21">
        <f t="shared" si="3"/>
        <v>17.701721261434471</v>
      </c>
      <c r="E90" s="31">
        <f t="shared" si="4"/>
        <v>0.81790364238762092</v>
      </c>
      <c r="F90" s="31">
        <f t="shared" si="5"/>
        <v>0.61790364238762097</v>
      </c>
      <c r="H90" s="80">
        <f t="shared" si="66"/>
        <v>111</v>
      </c>
      <c r="I90" s="21">
        <f t="shared" si="6"/>
        <v>2.8555674152806176</v>
      </c>
      <c r="J90" s="31">
        <f t="shared" si="7"/>
        <v>0.81790364238762092</v>
      </c>
      <c r="K90" s="31">
        <f t="shared" si="8"/>
        <v>0.61790364238762097</v>
      </c>
      <c r="N90" s="80">
        <f t="shared" si="67"/>
        <v>111</v>
      </c>
      <c r="O90" s="40">
        <f t="shared" si="9"/>
        <v>4.3187255947440875</v>
      </c>
      <c r="P90" s="74">
        <f t="shared" si="10"/>
        <v>4.3187255947440875</v>
      </c>
      <c r="Q90" s="18">
        <f t="shared" si="11"/>
        <v>4.3187255947440875</v>
      </c>
      <c r="R90" s="74">
        <f t="shared" si="12"/>
        <v>4.3187255947440875</v>
      </c>
      <c r="S90" s="15">
        <f t="shared" si="13"/>
        <v>4.3187255947440875</v>
      </c>
      <c r="T90" s="13">
        <f t="shared" si="14"/>
        <v>111</v>
      </c>
      <c r="U90" s="13">
        <f t="shared" si="15"/>
        <v>-0.22569651085480713</v>
      </c>
      <c r="W90" s="80">
        <f t="shared" si="68"/>
        <v>111</v>
      </c>
      <c r="X90" s="43">
        <f t="shared" si="16"/>
        <v>13.382995666690384</v>
      </c>
      <c r="Y90" s="59">
        <f t="shared" si="17"/>
        <v>13.382995666690384</v>
      </c>
      <c r="Z90" s="19">
        <f t="shared" si="18"/>
        <v>13.382995666690384</v>
      </c>
      <c r="AA90" s="59">
        <f t="shared" si="77"/>
        <v>13.382995666690384</v>
      </c>
      <c r="AB90" s="16">
        <f t="shared" si="19"/>
        <v>13.382995666690384</v>
      </c>
      <c r="AC90" s="13">
        <f t="shared" si="20"/>
        <v>111</v>
      </c>
      <c r="AD90" s="13">
        <f t="shared" si="69"/>
        <v>0.81790364238762081</v>
      </c>
      <c r="AE90" s="13">
        <f t="shared" si="70"/>
        <v>-0.22569651085480713</v>
      </c>
      <c r="AG90" s="80">
        <f t="shared" si="71"/>
        <v>111</v>
      </c>
      <c r="AH90" s="24">
        <f t="shared" si="21"/>
        <v>0</v>
      </c>
      <c r="AI90" s="74">
        <f t="shared" si="22"/>
        <v>2.8555674152806283</v>
      </c>
      <c r="AJ90" s="18">
        <f t="shared" si="78"/>
        <v>2.8555674152806283</v>
      </c>
      <c r="AK90" s="58">
        <f t="shared" si="24"/>
        <v>0</v>
      </c>
      <c r="AL90" s="15">
        <f t="shared" si="83"/>
        <v>0</v>
      </c>
      <c r="AM90" s="13">
        <f t="shared" si="26"/>
        <v>111</v>
      </c>
      <c r="AN90" s="13">
        <f t="shared" si="79"/>
        <v>-0.22569651085480713</v>
      </c>
      <c r="AO90" s="13">
        <f t="shared" si="80"/>
        <v>0.81790364238762081</v>
      </c>
      <c r="AP90" s="13">
        <f t="shared" si="81"/>
        <v>-0.22569651085480713</v>
      </c>
      <c r="AR90" s="80">
        <f t="shared" si="72"/>
        <v>111</v>
      </c>
      <c r="AS90" s="25">
        <f t="shared" si="30"/>
        <v>0</v>
      </c>
      <c r="AT90" s="60">
        <f t="shared" si="31"/>
        <v>0</v>
      </c>
      <c r="AU90" s="19">
        <f t="shared" si="32"/>
        <v>-1.0658141036401503E-14</v>
      </c>
      <c r="AV90" s="60">
        <f t="shared" si="33"/>
        <v>0</v>
      </c>
      <c r="AW90" s="16">
        <f t="shared" si="34"/>
        <v>0</v>
      </c>
      <c r="AY90" s="80">
        <f t="shared" si="73"/>
        <v>111</v>
      </c>
      <c r="AZ90" s="40">
        <f t="shared" si="35"/>
        <v>17.701721261434471</v>
      </c>
      <c r="BA90" s="57">
        <f t="shared" si="36"/>
        <v>17.701721261434471</v>
      </c>
      <c r="BB90" s="18">
        <f t="shared" si="37"/>
        <v>17.701721261434471</v>
      </c>
      <c r="BC90" s="76">
        <f t="shared" si="38"/>
        <v>17.701721261434471</v>
      </c>
      <c r="BD90" s="18">
        <f t="shared" si="39"/>
        <v>17.701721261434471</v>
      </c>
      <c r="BE90" s="13">
        <f t="shared" si="40"/>
        <v>111</v>
      </c>
      <c r="BF90" s="13">
        <f t="shared" si="41"/>
        <v>-0.22569651085480713</v>
      </c>
      <c r="BG90" s="13">
        <f t="shared" si="42"/>
        <v>0.81790364238762081</v>
      </c>
      <c r="BH90" s="13">
        <f t="shared" si="43"/>
        <v>-0.22569651085480713</v>
      </c>
      <c r="BJ90" s="80">
        <f t="shared" si="74"/>
        <v>111</v>
      </c>
      <c r="BK90" s="43">
        <f t="shared" si="44"/>
        <v>0</v>
      </c>
      <c r="BL90" s="59">
        <f t="shared" si="45"/>
        <v>0</v>
      </c>
      <c r="BM90" s="19">
        <f t="shared" si="46"/>
        <v>0</v>
      </c>
      <c r="BN90" s="59">
        <f t="shared" si="47"/>
        <v>0</v>
      </c>
      <c r="BO90" s="19">
        <f t="shared" si="48"/>
        <v>0</v>
      </c>
      <c r="BP90" s="13">
        <f t="shared" si="49"/>
        <v>111</v>
      </c>
      <c r="BQ90" s="13">
        <f t="shared" si="50"/>
        <v>0.81790364238762081</v>
      </c>
      <c r="BR90" s="13">
        <f t="shared" si="51"/>
        <v>-0.22569651085480713</v>
      </c>
      <c r="BT90" s="80">
        <f t="shared" si="75"/>
        <v>111</v>
      </c>
      <c r="BU90" s="40">
        <f t="shared" si="52"/>
        <v>2.8555674152806176</v>
      </c>
      <c r="BV90" s="76">
        <f t="shared" si="53"/>
        <v>2.8555674152806176</v>
      </c>
      <c r="BW90" s="18">
        <f t="shared" si="54"/>
        <v>9.8038277861256518</v>
      </c>
      <c r="BX90" s="76">
        <f t="shared" si="55"/>
        <v>2.8555674152806176</v>
      </c>
      <c r="BY90" s="18">
        <f t="shared" si="56"/>
        <v>9.8038277861256589</v>
      </c>
      <c r="BZ90" s="13">
        <f t="shared" si="57"/>
        <v>111</v>
      </c>
      <c r="CA90" s="13">
        <f t="shared" si="1"/>
        <v>-0.22569651085480713</v>
      </c>
      <c r="CC90" s="80">
        <f t="shared" si="76"/>
        <v>111</v>
      </c>
      <c r="CD90" s="25">
        <f t="shared" si="58"/>
        <v>0</v>
      </c>
      <c r="CE90" s="60">
        <f t="shared" si="59"/>
        <v>0</v>
      </c>
      <c r="CF90" s="19">
        <f t="shared" si="60"/>
        <v>-6.9482603708450341</v>
      </c>
      <c r="CG90" s="60">
        <f t="shared" si="61"/>
        <v>0</v>
      </c>
      <c r="CH90" s="19">
        <f t="shared" si="62"/>
        <v>-6.9482603708450412</v>
      </c>
      <c r="CI90" s="13">
        <f t="shared" si="63"/>
        <v>111</v>
      </c>
      <c r="CJ90" s="13">
        <f t="shared" si="64"/>
        <v>0.81790364238762081</v>
      </c>
      <c r="CK90" s="13">
        <f t="shared" si="82"/>
        <v>-0.22569651085480713</v>
      </c>
    </row>
    <row r="91" spans="3:89">
      <c r="C91" s="80">
        <f t="shared" si="65"/>
        <v>112</v>
      </c>
      <c r="D91" s="21">
        <f t="shared" si="3"/>
        <v>18.501347917106202</v>
      </c>
      <c r="E91" s="31">
        <f t="shared" si="4"/>
        <v>0.86274699230142304</v>
      </c>
      <c r="F91" s="31">
        <f t="shared" si="5"/>
        <v>0.66274699230142309</v>
      </c>
      <c r="H91" s="80">
        <f t="shared" si="66"/>
        <v>112</v>
      </c>
      <c r="I91" s="21">
        <f t="shared" si="6"/>
        <v>2.6551940709523585</v>
      </c>
      <c r="J91" s="31">
        <f t="shared" si="7"/>
        <v>0.86274699230142304</v>
      </c>
      <c r="K91" s="31">
        <f t="shared" si="8"/>
        <v>0.66274699230142309</v>
      </c>
      <c r="N91" s="80">
        <f t="shared" si="67"/>
        <v>112</v>
      </c>
      <c r="O91" s="40">
        <f t="shared" si="9"/>
        <v>3.9916397233768421</v>
      </c>
      <c r="P91" s="74">
        <f t="shared" si="10"/>
        <v>3.9916397233768421</v>
      </c>
      <c r="Q91" s="18">
        <f t="shared" si="11"/>
        <v>3.9916397233768421</v>
      </c>
      <c r="R91" s="74">
        <f t="shared" si="12"/>
        <v>3.9916397233768421</v>
      </c>
      <c r="S91" s="15">
        <f t="shared" si="13"/>
        <v>3.9916397233768421</v>
      </c>
      <c r="T91" s="13">
        <f t="shared" si="14"/>
        <v>112</v>
      </c>
      <c r="U91" s="13">
        <f t="shared" si="15"/>
        <v>-0.27053986076860892</v>
      </c>
      <c r="W91" s="80">
        <f t="shared" si="68"/>
        <v>112</v>
      </c>
      <c r="X91" s="43">
        <f t="shared" si="16"/>
        <v>14.509708193729359</v>
      </c>
      <c r="Y91" s="59">
        <f t="shared" si="17"/>
        <v>14.509708193729359</v>
      </c>
      <c r="Z91" s="19">
        <f t="shared" si="18"/>
        <v>14.509708193729359</v>
      </c>
      <c r="AA91" s="59">
        <f t="shared" si="77"/>
        <v>14.509708193729359</v>
      </c>
      <c r="AB91" s="16">
        <f t="shared" si="19"/>
        <v>14.509708193729359</v>
      </c>
      <c r="AC91" s="13">
        <f t="shared" si="20"/>
        <v>112</v>
      </c>
      <c r="AD91" s="13">
        <f t="shared" si="69"/>
        <v>0.86274699230142293</v>
      </c>
      <c r="AE91" s="13">
        <f t="shared" si="70"/>
        <v>-0.27053986076860892</v>
      </c>
      <c r="AG91" s="80">
        <f t="shared" si="71"/>
        <v>112</v>
      </c>
      <c r="AH91" s="24">
        <f t="shared" si="21"/>
        <v>0</v>
      </c>
      <c r="AI91" s="74">
        <f t="shared" si="22"/>
        <v>2.6551940709523478</v>
      </c>
      <c r="AJ91" s="18">
        <f t="shared" si="78"/>
        <v>2.6551940709523478</v>
      </c>
      <c r="AK91" s="58">
        <f t="shared" si="24"/>
        <v>0</v>
      </c>
      <c r="AL91" s="15">
        <f t="shared" si="83"/>
        <v>0</v>
      </c>
      <c r="AM91" s="13">
        <f t="shared" si="26"/>
        <v>112</v>
      </c>
      <c r="AN91" s="13">
        <f t="shared" si="79"/>
        <v>-0.27053986076860892</v>
      </c>
      <c r="AO91" s="13">
        <f t="shared" si="80"/>
        <v>0.86274699230142293</v>
      </c>
      <c r="AP91" s="13">
        <f t="shared" si="81"/>
        <v>-0.27053986076860892</v>
      </c>
      <c r="AR91" s="80">
        <f t="shared" si="72"/>
        <v>112</v>
      </c>
      <c r="AS91" s="25">
        <f t="shared" si="30"/>
        <v>0</v>
      </c>
      <c r="AT91" s="60">
        <f t="shared" si="31"/>
        <v>1.0658141036401503E-14</v>
      </c>
      <c r="AU91" s="19">
        <f t="shared" si="32"/>
        <v>1.0658141036401503E-14</v>
      </c>
      <c r="AV91" s="60">
        <f t="shared" si="33"/>
        <v>0</v>
      </c>
      <c r="AW91" s="16">
        <f t="shared" si="34"/>
        <v>0</v>
      </c>
      <c r="AY91" s="80">
        <f t="shared" si="73"/>
        <v>112</v>
      </c>
      <c r="AZ91" s="40">
        <f t="shared" si="35"/>
        <v>18.501347917106202</v>
      </c>
      <c r="BA91" s="57">
        <f t="shared" si="36"/>
        <v>18.501347917106202</v>
      </c>
      <c r="BB91" s="18">
        <f t="shared" si="37"/>
        <v>18.501347917106202</v>
      </c>
      <c r="BC91" s="76">
        <f t="shared" si="38"/>
        <v>18.501347917106202</v>
      </c>
      <c r="BD91" s="18">
        <f t="shared" si="39"/>
        <v>18.501347917106202</v>
      </c>
      <c r="BE91" s="13">
        <f t="shared" si="40"/>
        <v>112</v>
      </c>
      <c r="BF91" s="13">
        <f t="shared" si="41"/>
        <v>-0.27053986076860892</v>
      </c>
      <c r="BG91" s="13">
        <f t="shared" si="42"/>
        <v>0.86274699230142293</v>
      </c>
      <c r="BH91" s="13">
        <f t="shared" si="43"/>
        <v>-0.27053986076860892</v>
      </c>
      <c r="BJ91" s="80">
        <f t="shared" si="74"/>
        <v>112</v>
      </c>
      <c r="BK91" s="43">
        <f t="shared" si="44"/>
        <v>0</v>
      </c>
      <c r="BL91" s="59">
        <f t="shared" si="45"/>
        <v>0</v>
      </c>
      <c r="BM91" s="19">
        <f t="shared" si="46"/>
        <v>0</v>
      </c>
      <c r="BN91" s="59">
        <f t="shared" si="47"/>
        <v>0</v>
      </c>
      <c r="BO91" s="19">
        <f t="shared" si="48"/>
        <v>0</v>
      </c>
      <c r="BP91" s="13">
        <f t="shared" si="49"/>
        <v>112</v>
      </c>
      <c r="BQ91" s="13">
        <f t="shared" si="50"/>
        <v>0.86274699230142293</v>
      </c>
      <c r="BR91" s="13">
        <f t="shared" si="51"/>
        <v>-0.27053986076860892</v>
      </c>
      <c r="BT91" s="80">
        <f t="shared" si="75"/>
        <v>112</v>
      </c>
      <c r="BU91" s="40">
        <f t="shared" si="52"/>
        <v>2.6551940709523585</v>
      </c>
      <c r="BV91" s="76">
        <f t="shared" si="53"/>
        <v>2.6551940709523585</v>
      </c>
      <c r="BW91" s="18">
        <f t="shared" si="54"/>
        <v>10.151038894317015</v>
      </c>
      <c r="BX91" s="76">
        <f t="shared" si="55"/>
        <v>2.6551940709523585</v>
      </c>
      <c r="BY91" s="18">
        <f t="shared" si="56"/>
        <v>10.151038894317004</v>
      </c>
      <c r="BZ91" s="13">
        <f t="shared" si="57"/>
        <v>112</v>
      </c>
      <c r="CA91" s="13">
        <f t="shared" si="1"/>
        <v>-0.27053986076860892</v>
      </c>
      <c r="CC91" s="80">
        <f t="shared" si="76"/>
        <v>112</v>
      </c>
      <c r="CD91" s="25">
        <f t="shared" si="58"/>
        <v>0</v>
      </c>
      <c r="CE91" s="60">
        <f t="shared" si="59"/>
        <v>0</v>
      </c>
      <c r="CF91" s="19">
        <f t="shared" si="60"/>
        <v>-7.4958448233646564</v>
      </c>
      <c r="CG91" s="60">
        <f t="shared" si="61"/>
        <v>0</v>
      </c>
      <c r="CH91" s="19">
        <f t="shared" si="62"/>
        <v>-7.4958448233646457</v>
      </c>
      <c r="CI91" s="13">
        <f t="shared" si="63"/>
        <v>112</v>
      </c>
      <c r="CJ91" s="13">
        <f t="shared" si="64"/>
        <v>0.86274699230142293</v>
      </c>
      <c r="CK91" s="13">
        <f t="shared" si="82"/>
        <v>-0.27053986076860892</v>
      </c>
    </row>
    <row r="92" spans="3:89">
      <c r="C92" s="80">
        <f t="shared" si="65"/>
        <v>113</v>
      </c>
      <c r="D92" s="21">
        <f t="shared" si="3"/>
        <v>19.313250575310576</v>
      </c>
      <c r="E92" s="31">
        <f t="shared" si="4"/>
        <v>0.90719172938765213</v>
      </c>
      <c r="F92" s="31">
        <f t="shared" si="5"/>
        <v>0.70719172938765218</v>
      </c>
      <c r="H92" s="80">
        <f t="shared" si="66"/>
        <v>113</v>
      </c>
      <c r="I92" s="21">
        <f t="shared" si="6"/>
        <v>2.4670967291567223</v>
      </c>
      <c r="J92" s="31">
        <f t="shared" si="7"/>
        <v>0.90719172938765213</v>
      </c>
      <c r="K92" s="31">
        <f t="shared" si="8"/>
        <v>0.70719172938765218</v>
      </c>
      <c r="N92" s="80">
        <f t="shared" si="67"/>
        <v>113</v>
      </c>
      <c r="O92" s="40">
        <f t="shared" si="9"/>
        <v>3.6872829722159679</v>
      </c>
      <c r="P92" s="74">
        <f t="shared" si="10"/>
        <v>3.6872829722159679</v>
      </c>
      <c r="Q92" s="18">
        <f t="shared" si="11"/>
        <v>3.6872829722159679</v>
      </c>
      <c r="R92" s="74">
        <f t="shared" si="12"/>
        <v>3.6872829722159679</v>
      </c>
      <c r="S92" s="15">
        <f t="shared" si="13"/>
        <v>3.6872829722159679</v>
      </c>
      <c r="T92" s="13">
        <f t="shared" si="14"/>
        <v>113</v>
      </c>
      <c r="U92" s="13">
        <f t="shared" si="15"/>
        <v>-0.31498459785483912</v>
      </c>
      <c r="W92" s="80">
        <f t="shared" si="68"/>
        <v>113</v>
      </c>
      <c r="X92" s="43">
        <f t="shared" si="16"/>
        <v>15.625967603094608</v>
      </c>
      <c r="Y92" s="59">
        <f t="shared" si="17"/>
        <v>15.625967603094608</v>
      </c>
      <c r="Z92" s="19">
        <f t="shared" si="18"/>
        <v>15.625967603094608</v>
      </c>
      <c r="AA92" s="59">
        <f t="shared" si="77"/>
        <v>15.625967603094608</v>
      </c>
      <c r="AB92" s="16">
        <f t="shared" si="19"/>
        <v>15.625967603094608</v>
      </c>
      <c r="AC92" s="13">
        <f t="shared" si="20"/>
        <v>113</v>
      </c>
      <c r="AD92" s="13">
        <f t="shared" si="69"/>
        <v>0.90719172938765213</v>
      </c>
      <c r="AE92" s="13">
        <f t="shared" si="70"/>
        <v>-0.31498459785483912</v>
      </c>
      <c r="AG92" s="80">
        <f t="shared" si="71"/>
        <v>113</v>
      </c>
      <c r="AH92" s="24">
        <f t="shared" si="21"/>
        <v>0</v>
      </c>
      <c r="AI92" s="74">
        <f t="shared" si="22"/>
        <v>2.4670967291567223</v>
      </c>
      <c r="AJ92" s="18">
        <f t="shared" si="78"/>
        <v>2.4670967291567223</v>
      </c>
      <c r="AK92" s="58">
        <f t="shared" si="24"/>
        <v>0</v>
      </c>
      <c r="AL92" s="15">
        <f t="shared" si="83"/>
        <v>0</v>
      </c>
      <c r="AM92" s="13">
        <f t="shared" si="26"/>
        <v>113</v>
      </c>
      <c r="AN92" s="13">
        <f t="shared" si="79"/>
        <v>-0.31498459785483912</v>
      </c>
      <c r="AO92" s="13">
        <f t="shared" si="80"/>
        <v>0.90719172938765213</v>
      </c>
      <c r="AP92" s="13">
        <f t="shared" si="81"/>
        <v>-0.31498459785483912</v>
      </c>
      <c r="AR92" s="80">
        <f t="shared" si="72"/>
        <v>113</v>
      </c>
      <c r="AS92" s="25">
        <f t="shared" si="30"/>
        <v>0</v>
      </c>
      <c r="AT92" s="60">
        <f t="shared" si="31"/>
        <v>0</v>
      </c>
      <c r="AU92" s="19">
        <f t="shared" si="32"/>
        <v>0</v>
      </c>
      <c r="AV92" s="60">
        <f t="shared" si="33"/>
        <v>0</v>
      </c>
      <c r="AW92" s="16">
        <f t="shared" si="34"/>
        <v>0</v>
      </c>
      <c r="AY92" s="80">
        <f t="shared" si="73"/>
        <v>113</v>
      </c>
      <c r="AZ92" s="40">
        <f t="shared" si="35"/>
        <v>19.313250575310576</v>
      </c>
      <c r="BA92" s="57">
        <f t="shared" si="36"/>
        <v>19.313250575310576</v>
      </c>
      <c r="BB92" s="18">
        <f t="shared" si="37"/>
        <v>19.313250575310576</v>
      </c>
      <c r="BC92" s="76">
        <f t="shared" si="38"/>
        <v>19.313250575310576</v>
      </c>
      <c r="BD92" s="18">
        <f t="shared" si="39"/>
        <v>19.313250575310576</v>
      </c>
      <c r="BE92" s="13">
        <f t="shared" si="40"/>
        <v>113</v>
      </c>
      <c r="BF92" s="13">
        <f t="shared" si="41"/>
        <v>-0.31498459785483912</v>
      </c>
      <c r="BG92" s="13">
        <f t="shared" si="42"/>
        <v>0.90719172938765213</v>
      </c>
      <c r="BH92" s="13">
        <f t="shared" si="43"/>
        <v>-0.31498459785483912</v>
      </c>
      <c r="BJ92" s="80">
        <f t="shared" si="74"/>
        <v>113</v>
      </c>
      <c r="BK92" s="43">
        <f t="shared" si="44"/>
        <v>0</v>
      </c>
      <c r="BL92" s="59">
        <f t="shared" si="45"/>
        <v>0</v>
      </c>
      <c r="BM92" s="19">
        <f t="shared" si="46"/>
        <v>0</v>
      </c>
      <c r="BN92" s="59">
        <f t="shared" si="47"/>
        <v>0</v>
      </c>
      <c r="BO92" s="19">
        <f t="shared" si="48"/>
        <v>0</v>
      </c>
      <c r="BP92" s="13">
        <f t="shared" si="49"/>
        <v>113</v>
      </c>
      <c r="BQ92" s="13">
        <f t="shared" si="50"/>
        <v>0.90719172938765213</v>
      </c>
      <c r="BR92" s="13">
        <f t="shared" si="51"/>
        <v>-0.31498459785483912</v>
      </c>
      <c r="BT92" s="80">
        <f t="shared" si="75"/>
        <v>113</v>
      </c>
      <c r="BU92" s="40">
        <f t="shared" si="52"/>
        <v>2.4670967291567223</v>
      </c>
      <c r="BV92" s="76">
        <f t="shared" si="53"/>
        <v>2.4670967291567223</v>
      </c>
      <c r="BW92" s="18">
        <f t="shared" si="54"/>
        <v>10.496864907258527</v>
      </c>
      <c r="BX92" s="76">
        <f t="shared" si="55"/>
        <v>2.4670967291567223</v>
      </c>
      <c r="BY92" s="18">
        <f t="shared" si="56"/>
        <v>10.496864907258527</v>
      </c>
      <c r="BZ92" s="13">
        <f t="shared" si="57"/>
        <v>113</v>
      </c>
      <c r="CA92" s="13">
        <f t="shared" si="1"/>
        <v>-0.31498459785483912</v>
      </c>
      <c r="CC92" s="80">
        <f t="shared" si="76"/>
        <v>113</v>
      </c>
      <c r="CD92" s="25">
        <f t="shared" si="58"/>
        <v>0</v>
      </c>
      <c r="CE92" s="60">
        <f t="shared" si="59"/>
        <v>0</v>
      </c>
      <c r="CF92" s="19">
        <f t="shared" si="60"/>
        <v>-8.0297681781018042</v>
      </c>
      <c r="CG92" s="60">
        <f t="shared" si="61"/>
        <v>0</v>
      </c>
      <c r="CH92" s="19">
        <f t="shared" si="62"/>
        <v>-8.0297681781018042</v>
      </c>
      <c r="CI92" s="13">
        <f t="shared" si="63"/>
        <v>113</v>
      </c>
      <c r="CJ92" s="13">
        <f t="shared" si="64"/>
        <v>0.90719172938765213</v>
      </c>
      <c r="CK92" s="13">
        <f t="shared" si="82"/>
        <v>-0.31498459785483912</v>
      </c>
    </row>
    <row r="93" spans="3:89">
      <c r="C93" s="80">
        <f t="shared" si="65"/>
        <v>114</v>
      </c>
      <c r="D93" s="21">
        <f t="shared" si="3"/>
        <v>20.136851507958681</v>
      </c>
      <c r="E93" s="31">
        <f t="shared" si="4"/>
        <v>0.9512448777984267</v>
      </c>
      <c r="F93" s="31">
        <f t="shared" si="5"/>
        <v>0.75124487779842664</v>
      </c>
      <c r="H93" s="80">
        <f t="shared" si="66"/>
        <v>114</v>
      </c>
      <c r="I93" s="21">
        <f t="shared" si="6"/>
        <v>2.290697661804824</v>
      </c>
      <c r="J93" s="31">
        <f t="shared" si="7"/>
        <v>0.9512448777984267</v>
      </c>
      <c r="K93" s="31">
        <f t="shared" si="8"/>
        <v>0.75124487779842664</v>
      </c>
      <c r="N93" s="80">
        <f t="shared" si="67"/>
        <v>114</v>
      </c>
      <c r="O93" s="40">
        <f t="shared" si="9"/>
        <v>3.4042705612349238</v>
      </c>
      <c r="P93" s="74">
        <f t="shared" si="10"/>
        <v>3.4042705612349238</v>
      </c>
      <c r="Q93" s="18">
        <f t="shared" si="11"/>
        <v>3.4042705612349238</v>
      </c>
      <c r="R93" s="74">
        <f t="shared" si="12"/>
        <v>3.4042705612349238</v>
      </c>
      <c r="S93" s="15">
        <f t="shared" si="13"/>
        <v>3.4042705612349238</v>
      </c>
      <c r="T93" s="13">
        <f t="shared" si="14"/>
        <v>114</v>
      </c>
      <c r="U93" s="13">
        <f t="shared" si="15"/>
        <v>-0.35903774626561402</v>
      </c>
      <c r="W93" s="80">
        <f t="shared" si="68"/>
        <v>114</v>
      </c>
      <c r="X93" s="43">
        <f t="shared" si="16"/>
        <v>16.732580946723758</v>
      </c>
      <c r="Y93" s="59">
        <f t="shared" si="17"/>
        <v>16.732580946723758</v>
      </c>
      <c r="Z93" s="19">
        <f t="shared" si="18"/>
        <v>16.732580946723758</v>
      </c>
      <c r="AA93" s="59">
        <f t="shared" si="77"/>
        <v>16.732580946723758</v>
      </c>
      <c r="AB93" s="16">
        <f t="shared" si="19"/>
        <v>16.732580946723758</v>
      </c>
      <c r="AC93" s="13">
        <f t="shared" si="20"/>
        <v>114</v>
      </c>
      <c r="AD93" s="13">
        <f t="shared" si="69"/>
        <v>0.95124487779842659</v>
      </c>
      <c r="AE93" s="13">
        <f t="shared" si="70"/>
        <v>-0.35903774626561402</v>
      </c>
      <c r="AG93" s="80">
        <f t="shared" si="71"/>
        <v>114</v>
      </c>
      <c r="AH93" s="24">
        <f t="shared" si="21"/>
        <v>0</v>
      </c>
      <c r="AI93" s="74">
        <f t="shared" si="22"/>
        <v>2.290697661804824</v>
      </c>
      <c r="AJ93" s="18">
        <f t="shared" si="78"/>
        <v>2.290697661804824</v>
      </c>
      <c r="AK93" s="58">
        <f t="shared" si="24"/>
        <v>0</v>
      </c>
      <c r="AL93" s="15">
        <f t="shared" si="83"/>
        <v>0</v>
      </c>
      <c r="AM93" s="13">
        <f t="shared" si="26"/>
        <v>114</v>
      </c>
      <c r="AN93" s="13">
        <f t="shared" si="79"/>
        <v>-0.35903774626561402</v>
      </c>
      <c r="AO93" s="13">
        <f t="shared" si="80"/>
        <v>0.95124487779842659</v>
      </c>
      <c r="AP93" s="13">
        <f t="shared" si="81"/>
        <v>-0.35903774626561402</v>
      </c>
      <c r="AR93" s="80">
        <f t="shared" si="72"/>
        <v>114</v>
      </c>
      <c r="AS93" s="25">
        <f t="shared" si="30"/>
        <v>0</v>
      </c>
      <c r="AT93" s="60">
        <f t="shared" si="31"/>
        <v>0</v>
      </c>
      <c r="AU93" s="19">
        <f t="shared" si="32"/>
        <v>0</v>
      </c>
      <c r="AV93" s="60">
        <f t="shared" si="33"/>
        <v>0</v>
      </c>
      <c r="AW93" s="16">
        <f t="shared" si="34"/>
        <v>0</v>
      </c>
      <c r="AY93" s="80">
        <f t="shared" si="73"/>
        <v>114</v>
      </c>
      <c r="AZ93" s="40">
        <f t="shared" si="35"/>
        <v>20.136851507958681</v>
      </c>
      <c r="BA93" s="57">
        <f t="shared" si="36"/>
        <v>20.136851507958681</v>
      </c>
      <c r="BB93" s="18">
        <f t="shared" si="37"/>
        <v>20.136851507958681</v>
      </c>
      <c r="BC93" s="76">
        <f t="shared" si="38"/>
        <v>20.136851507958681</v>
      </c>
      <c r="BD93" s="18">
        <f t="shared" si="39"/>
        <v>20.136851507958681</v>
      </c>
      <c r="BE93" s="13">
        <f t="shared" si="40"/>
        <v>114</v>
      </c>
      <c r="BF93" s="13">
        <f t="shared" si="41"/>
        <v>-0.35903774626561402</v>
      </c>
      <c r="BG93" s="13">
        <f t="shared" si="42"/>
        <v>0.95124487779842659</v>
      </c>
      <c r="BH93" s="13">
        <f t="shared" si="43"/>
        <v>-0.35903774626561402</v>
      </c>
      <c r="BJ93" s="80">
        <f t="shared" si="74"/>
        <v>114</v>
      </c>
      <c r="BK93" s="43">
        <f t="shared" si="44"/>
        <v>0</v>
      </c>
      <c r="BL93" s="59">
        <f t="shared" si="45"/>
        <v>0</v>
      </c>
      <c r="BM93" s="19">
        <f t="shared" si="46"/>
        <v>0</v>
      </c>
      <c r="BN93" s="59">
        <f t="shared" si="47"/>
        <v>0</v>
      </c>
      <c r="BO93" s="19">
        <f t="shared" si="48"/>
        <v>0</v>
      </c>
      <c r="BP93" s="13">
        <f t="shared" si="49"/>
        <v>114</v>
      </c>
      <c r="BQ93" s="13">
        <f t="shared" si="50"/>
        <v>0.95124487779842659</v>
      </c>
      <c r="BR93" s="13">
        <f t="shared" si="51"/>
        <v>-0.35903774626561402</v>
      </c>
      <c r="BT93" s="80">
        <f t="shared" si="75"/>
        <v>114</v>
      </c>
      <c r="BU93" s="40">
        <f t="shared" si="52"/>
        <v>2.290697661804824</v>
      </c>
      <c r="BV93" s="76">
        <f t="shared" si="53"/>
        <v>2.290697661804824</v>
      </c>
      <c r="BW93" s="18">
        <f t="shared" si="54"/>
        <v>10.840867065689896</v>
      </c>
      <c r="BX93" s="76">
        <f t="shared" si="55"/>
        <v>2.290697661804824</v>
      </c>
      <c r="BY93" s="18">
        <f t="shared" si="56"/>
        <v>10.840867065689892</v>
      </c>
      <c r="BZ93" s="13">
        <f t="shared" si="57"/>
        <v>114</v>
      </c>
      <c r="CA93" s="13">
        <f t="shared" si="1"/>
        <v>-0.35903774626561402</v>
      </c>
      <c r="CC93" s="80">
        <f t="shared" si="76"/>
        <v>114</v>
      </c>
      <c r="CD93" s="25">
        <f t="shared" si="58"/>
        <v>0</v>
      </c>
      <c r="CE93" s="60">
        <f t="shared" si="59"/>
        <v>0</v>
      </c>
      <c r="CF93" s="19">
        <f t="shared" si="60"/>
        <v>-8.5501694038850715</v>
      </c>
      <c r="CG93" s="60">
        <f t="shared" si="61"/>
        <v>0</v>
      </c>
      <c r="CH93" s="19">
        <f t="shared" si="62"/>
        <v>-8.550169403885068</v>
      </c>
      <c r="CI93" s="13">
        <f t="shared" si="63"/>
        <v>114</v>
      </c>
      <c r="CJ93" s="13">
        <f t="shared" si="64"/>
        <v>0.95124487779842659</v>
      </c>
      <c r="CK93" s="13">
        <f t="shared" si="82"/>
        <v>-0.35903774626561402</v>
      </c>
    </row>
    <row r="94" spans="3:89">
      <c r="C94" s="80">
        <f t="shared" si="65"/>
        <v>115</v>
      </c>
      <c r="D94" s="21">
        <f t="shared" si="3"/>
        <v>20.971583193524282</v>
      </c>
      <c r="E94" s="31">
        <f t="shared" si="4"/>
        <v>0.99491327764219983</v>
      </c>
      <c r="F94" s="31">
        <f t="shared" si="5"/>
        <v>0.79491327764219988</v>
      </c>
      <c r="H94" s="80">
        <f t="shared" si="66"/>
        <v>115</v>
      </c>
      <c r="I94" s="21">
        <f t="shared" si="6"/>
        <v>2.1254293473704173</v>
      </c>
      <c r="J94" s="31">
        <f t="shared" si="7"/>
        <v>0.99491327764219983</v>
      </c>
      <c r="K94" s="31">
        <f t="shared" si="8"/>
        <v>0.79491327764219988</v>
      </c>
      <c r="N94" s="80">
        <f t="shared" si="67"/>
        <v>115</v>
      </c>
      <c r="O94" s="40">
        <f t="shared" si="9"/>
        <v>3.1412845978158828</v>
      </c>
      <c r="P94" s="74">
        <f t="shared" si="10"/>
        <v>3.1412845978158686</v>
      </c>
      <c r="Q94" s="18">
        <f t="shared" si="11"/>
        <v>3.1412845978158686</v>
      </c>
      <c r="R94" s="74">
        <f t="shared" si="12"/>
        <v>3.1412845978158828</v>
      </c>
      <c r="S94" s="15">
        <f t="shared" si="13"/>
        <v>3.1412845978158828</v>
      </c>
      <c r="T94" s="13">
        <f t="shared" si="14"/>
        <v>115</v>
      </c>
      <c r="U94" s="13">
        <f t="shared" si="15"/>
        <v>-0.40270614610938704</v>
      </c>
      <c r="W94" s="80">
        <f t="shared" si="68"/>
        <v>115</v>
      </c>
      <c r="X94" s="43">
        <f t="shared" si="16"/>
        <v>17.830298595708399</v>
      </c>
      <c r="Y94" s="59">
        <f t="shared" si="17"/>
        <v>17.830298595708413</v>
      </c>
      <c r="Z94" s="19">
        <f t="shared" si="18"/>
        <v>17.830298595708413</v>
      </c>
      <c r="AA94" s="59">
        <f t="shared" si="77"/>
        <v>17.830298595708399</v>
      </c>
      <c r="AB94" s="16">
        <f t="shared" si="19"/>
        <v>17.830298595708399</v>
      </c>
      <c r="AC94" s="13">
        <f t="shared" si="20"/>
        <v>115</v>
      </c>
      <c r="AD94" s="13">
        <f t="shared" si="69"/>
        <v>0.99491327764219972</v>
      </c>
      <c r="AE94" s="13">
        <f t="shared" si="70"/>
        <v>-0.40270614610938704</v>
      </c>
      <c r="AG94" s="80">
        <f t="shared" si="71"/>
        <v>115</v>
      </c>
      <c r="AH94" s="24">
        <f t="shared" si="21"/>
        <v>0</v>
      </c>
      <c r="AI94" s="74">
        <f t="shared" si="22"/>
        <v>2.1254293473704209</v>
      </c>
      <c r="AJ94" s="18">
        <f t="shared" si="78"/>
        <v>2.1254293473704209</v>
      </c>
      <c r="AK94" s="58">
        <f t="shared" si="24"/>
        <v>0</v>
      </c>
      <c r="AL94" s="15">
        <f t="shared" si="83"/>
        <v>0</v>
      </c>
      <c r="AM94" s="13">
        <f t="shared" si="26"/>
        <v>115</v>
      </c>
      <c r="AN94" s="13">
        <f t="shared" si="79"/>
        <v>-0.40270614610938704</v>
      </c>
      <c r="AO94" s="13">
        <f t="shared" si="80"/>
        <v>0.99491327764219972</v>
      </c>
      <c r="AP94" s="13">
        <f t="shared" si="81"/>
        <v>-0.40270614610938704</v>
      </c>
      <c r="AR94" s="80">
        <f t="shared" si="72"/>
        <v>115</v>
      </c>
      <c r="AS94" s="25">
        <f t="shared" si="30"/>
        <v>0</v>
      </c>
      <c r="AT94" s="60">
        <f t="shared" si="31"/>
        <v>0</v>
      </c>
      <c r="AU94" s="19">
        <f t="shared" si="32"/>
        <v>-3.5527136788005009E-15</v>
      </c>
      <c r="AV94" s="60">
        <f t="shared" si="33"/>
        <v>0</v>
      </c>
      <c r="AW94" s="16">
        <f t="shared" si="34"/>
        <v>0</v>
      </c>
      <c r="AY94" s="80">
        <f t="shared" si="73"/>
        <v>115</v>
      </c>
      <c r="AZ94" s="40">
        <f t="shared" si="35"/>
        <v>20.971583193524282</v>
      </c>
      <c r="BA94" s="57">
        <f t="shared" si="36"/>
        <v>20.971583193524282</v>
      </c>
      <c r="BB94" s="18">
        <f t="shared" si="37"/>
        <v>20.971583193524282</v>
      </c>
      <c r="BC94" s="76">
        <f t="shared" si="38"/>
        <v>20.971583193524282</v>
      </c>
      <c r="BD94" s="18">
        <f t="shared" si="39"/>
        <v>20.971583193524268</v>
      </c>
      <c r="BE94" s="13">
        <f t="shared" si="40"/>
        <v>115</v>
      </c>
      <c r="BF94" s="13">
        <f t="shared" si="41"/>
        <v>-0.40270614610938704</v>
      </c>
      <c r="BG94" s="13">
        <f t="shared" si="42"/>
        <v>0.99491327764219972</v>
      </c>
      <c r="BH94" s="13">
        <f t="shared" si="43"/>
        <v>-0.40270614610938704</v>
      </c>
      <c r="BJ94" s="80">
        <f t="shared" si="74"/>
        <v>115</v>
      </c>
      <c r="BK94" s="43">
        <f t="shared" si="44"/>
        <v>0</v>
      </c>
      <c r="BL94" s="59">
        <f t="shared" si="45"/>
        <v>0</v>
      </c>
      <c r="BM94" s="19">
        <f t="shared" si="46"/>
        <v>0</v>
      </c>
      <c r="BN94" s="59">
        <f t="shared" si="47"/>
        <v>0</v>
      </c>
      <c r="BO94" s="19">
        <f t="shared" si="48"/>
        <v>0</v>
      </c>
      <c r="BP94" s="13">
        <f t="shared" si="49"/>
        <v>115</v>
      </c>
      <c r="BQ94" s="13">
        <f t="shared" si="50"/>
        <v>0.99491327764219972</v>
      </c>
      <c r="BR94" s="13">
        <f t="shared" si="51"/>
        <v>-0.40270614610938704</v>
      </c>
      <c r="BT94" s="80">
        <f t="shared" si="75"/>
        <v>115</v>
      </c>
      <c r="BU94" s="40">
        <f t="shared" si="52"/>
        <v>2.1254293473704173</v>
      </c>
      <c r="BV94" s="76">
        <f t="shared" si="53"/>
        <v>2.1254293473704173</v>
      </c>
      <c r="BW94" s="18">
        <f t="shared" si="54"/>
        <v>11.182629994303195</v>
      </c>
      <c r="BX94" s="76">
        <f t="shared" si="55"/>
        <v>2.1254293473704173</v>
      </c>
      <c r="BY94" s="18">
        <f t="shared" si="56"/>
        <v>11.182629994303198</v>
      </c>
      <c r="BZ94" s="13">
        <f t="shared" si="57"/>
        <v>115</v>
      </c>
      <c r="CA94" s="13">
        <f t="shared" si="1"/>
        <v>-0.40270614610938704</v>
      </c>
      <c r="CC94" s="80">
        <f t="shared" si="76"/>
        <v>115</v>
      </c>
      <c r="CD94" s="25">
        <f t="shared" si="58"/>
        <v>0</v>
      </c>
      <c r="CE94" s="60">
        <f t="shared" si="59"/>
        <v>0</v>
      </c>
      <c r="CF94" s="19">
        <f t="shared" si="60"/>
        <v>-9.0572006469327775</v>
      </c>
      <c r="CG94" s="60">
        <f t="shared" si="61"/>
        <v>0</v>
      </c>
      <c r="CH94" s="19">
        <f t="shared" si="62"/>
        <v>-9.057200646932781</v>
      </c>
      <c r="CI94" s="13">
        <f t="shared" si="63"/>
        <v>115</v>
      </c>
      <c r="CJ94" s="13">
        <f t="shared" si="64"/>
        <v>0.99491327764219972</v>
      </c>
      <c r="CK94" s="13">
        <f t="shared" si="82"/>
        <v>-0.40270614610938704</v>
      </c>
    </row>
    <row r="95" spans="3:89">
      <c r="C95" s="80">
        <f t="shared" si="65"/>
        <v>116</v>
      </c>
      <c r="D95" s="21">
        <f t="shared" si="3"/>
        <v>21.816889969722808</v>
      </c>
      <c r="E95" s="31">
        <f t="shared" si="4"/>
        <v>1.0382035913577727</v>
      </c>
      <c r="F95" s="31">
        <f t="shared" si="5"/>
        <v>0.83820359135777278</v>
      </c>
      <c r="H95" s="80">
        <f t="shared" si="66"/>
        <v>116</v>
      </c>
      <c r="I95" s="21">
        <f t="shared" si="6"/>
        <v>1.9707361235689618</v>
      </c>
      <c r="J95" s="31">
        <f t="shared" si="7"/>
        <v>1.0382035913577727</v>
      </c>
      <c r="K95" s="31">
        <f t="shared" si="8"/>
        <v>0.83820359135777278</v>
      </c>
      <c r="N95" s="80">
        <f t="shared" si="67"/>
        <v>116</v>
      </c>
      <c r="O95" s="40">
        <f t="shared" si="9"/>
        <v>2.8970722901754939</v>
      </c>
      <c r="P95" s="74">
        <f t="shared" si="10"/>
        <v>2.8970722901754939</v>
      </c>
      <c r="Q95" s="18">
        <f t="shared" si="11"/>
        <v>2.8970722901754939</v>
      </c>
      <c r="R95" s="74">
        <f t="shared" si="12"/>
        <v>2.8970722901754939</v>
      </c>
      <c r="S95" s="15">
        <f t="shared" si="13"/>
        <v>2.8970722901754939</v>
      </c>
      <c r="T95" s="13">
        <f t="shared" si="14"/>
        <v>116</v>
      </c>
      <c r="U95" s="13">
        <f t="shared" si="15"/>
        <v>-0.44599645982495995</v>
      </c>
      <c r="W95" s="80">
        <f t="shared" si="68"/>
        <v>116</v>
      </c>
      <c r="X95" s="43">
        <f t="shared" si="16"/>
        <v>18.919817679547315</v>
      </c>
      <c r="Y95" s="59">
        <f t="shared" si="17"/>
        <v>18.919817679547315</v>
      </c>
      <c r="Z95" s="19">
        <f t="shared" si="18"/>
        <v>18.919817679547315</v>
      </c>
      <c r="AA95" s="59">
        <f t="shared" si="77"/>
        <v>18.919817679547315</v>
      </c>
      <c r="AB95" s="16">
        <f t="shared" si="19"/>
        <v>18.919817679547315</v>
      </c>
      <c r="AC95" s="13">
        <f t="shared" si="20"/>
        <v>116</v>
      </c>
      <c r="AD95" s="13">
        <f t="shared" si="69"/>
        <v>1.0382035913577727</v>
      </c>
      <c r="AE95" s="13">
        <f t="shared" si="70"/>
        <v>-0.44599645982495995</v>
      </c>
      <c r="AG95" s="80">
        <f t="shared" si="71"/>
        <v>116</v>
      </c>
      <c r="AH95" s="24">
        <f t="shared" si="21"/>
        <v>0</v>
      </c>
      <c r="AI95" s="74">
        <f t="shared" si="22"/>
        <v>1.9707361235689618</v>
      </c>
      <c r="AJ95" s="18">
        <f t="shared" si="78"/>
        <v>1.9707361235689618</v>
      </c>
      <c r="AK95" s="58">
        <f t="shared" si="24"/>
        <v>0</v>
      </c>
      <c r="AL95" s="15">
        <f t="shared" si="83"/>
        <v>0</v>
      </c>
      <c r="AM95" s="13">
        <f t="shared" si="26"/>
        <v>116</v>
      </c>
      <c r="AN95" s="13">
        <f t="shared" si="79"/>
        <v>-0.44599645982495995</v>
      </c>
      <c r="AO95" s="13">
        <f t="shared" si="80"/>
        <v>1.0382035913577727</v>
      </c>
      <c r="AP95" s="13">
        <f t="shared" si="81"/>
        <v>-0.44599645982495995</v>
      </c>
      <c r="AR95" s="80">
        <f t="shared" si="72"/>
        <v>116</v>
      </c>
      <c r="AS95" s="25">
        <f t="shared" si="30"/>
        <v>0</v>
      </c>
      <c r="AT95" s="60">
        <f t="shared" si="31"/>
        <v>0</v>
      </c>
      <c r="AU95" s="19">
        <f t="shared" si="32"/>
        <v>0</v>
      </c>
      <c r="AV95" s="60">
        <f t="shared" si="33"/>
        <v>0</v>
      </c>
      <c r="AW95" s="16">
        <f t="shared" si="34"/>
        <v>0</v>
      </c>
      <c r="AY95" s="80">
        <f t="shared" si="73"/>
        <v>116</v>
      </c>
      <c r="AZ95" s="40">
        <f t="shared" si="35"/>
        <v>21.816889969722808</v>
      </c>
      <c r="BA95" s="57">
        <f t="shared" si="36"/>
        <v>21.816889969722808</v>
      </c>
      <c r="BB95" s="18">
        <f t="shared" si="37"/>
        <v>21.816889969722808</v>
      </c>
      <c r="BC95" s="76">
        <f t="shared" si="38"/>
        <v>21.816889969722808</v>
      </c>
      <c r="BD95" s="18">
        <f t="shared" si="39"/>
        <v>21.816889969722808</v>
      </c>
      <c r="BE95" s="13">
        <f t="shared" si="40"/>
        <v>116</v>
      </c>
      <c r="BF95" s="13">
        <f t="shared" si="41"/>
        <v>-0.44599645982495995</v>
      </c>
      <c r="BG95" s="13">
        <f t="shared" si="42"/>
        <v>1.0382035913577727</v>
      </c>
      <c r="BH95" s="13">
        <f t="shared" si="43"/>
        <v>-0.44599645982495995</v>
      </c>
      <c r="BJ95" s="80">
        <f t="shared" si="74"/>
        <v>116</v>
      </c>
      <c r="BK95" s="43">
        <f t="shared" si="44"/>
        <v>0</v>
      </c>
      <c r="BL95" s="59">
        <f t="shared" si="45"/>
        <v>0</v>
      </c>
      <c r="BM95" s="19">
        <f t="shared" si="46"/>
        <v>0</v>
      </c>
      <c r="BN95" s="59">
        <f t="shared" si="47"/>
        <v>0</v>
      </c>
      <c r="BO95" s="19">
        <f t="shared" si="48"/>
        <v>0</v>
      </c>
      <c r="BP95" s="13">
        <f t="shared" si="49"/>
        <v>116</v>
      </c>
      <c r="BQ95" s="13">
        <f t="shared" si="50"/>
        <v>1.0382035913577727</v>
      </c>
      <c r="BR95" s="13">
        <f t="shared" si="51"/>
        <v>-0.44599645982495995</v>
      </c>
      <c r="BT95" s="80">
        <f t="shared" si="75"/>
        <v>116</v>
      </c>
      <c r="BU95" s="40">
        <f t="shared" si="52"/>
        <v>1.9707361235689618</v>
      </c>
      <c r="BV95" s="76">
        <f t="shared" si="53"/>
        <v>1.9707361235689618</v>
      </c>
      <c r="BW95" s="18">
        <f t="shared" si="54"/>
        <v>11.521762238811966</v>
      </c>
      <c r="BX95" s="76">
        <f t="shared" si="55"/>
        <v>1.9707361235689618</v>
      </c>
      <c r="BY95" s="18">
        <f t="shared" si="56"/>
        <v>11.521762238811966</v>
      </c>
      <c r="BZ95" s="13">
        <f t="shared" si="57"/>
        <v>116</v>
      </c>
      <c r="CA95" s="13">
        <f t="shared" si="1"/>
        <v>-0.44599645982495995</v>
      </c>
      <c r="CC95" s="80">
        <f t="shared" si="76"/>
        <v>116</v>
      </c>
      <c r="CD95" s="25">
        <f t="shared" si="58"/>
        <v>0</v>
      </c>
      <c r="CE95" s="60">
        <f t="shared" si="59"/>
        <v>0</v>
      </c>
      <c r="CF95" s="19">
        <f t="shared" si="60"/>
        <v>-9.5510261152430047</v>
      </c>
      <c r="CG95" s="60">
        <f t="shared" si="61"/>
        <v>0</v>
      </c>
      <c r="CH95" s="19">
        <f t="shared" si="62"/>
        <v>-9.5510261152430047</v>
      </c>
      <c r="CI95" s="13">
        <f t="shared" si="63"/>
        <v>116</v>
      </c>
      <c r="CJ95" s="13">
        <f t="shared" si="64"/>
        <v>1.0382035913577727</v>
      </c>
      <c r="CK95" s="13">
        <f t="shared" si="82"/>
        <v>-0.44599645982495995</v>
      </c>
    </row>
    <row r="96" spans="3:89">
      <c r="C96" s="80">
        <f t="shared" si="65"/>
        <v>117</v>
      </c>
      <c r="D96" s="21">
        <f t="shared" si="3"/>
        <v>22.672229467834939</v>
      </c>
      <c r="E96" s="31">
        <f t="shared" si="4"/>
        <v>1.08112230981473</v>
      </c>
      <c r="F96" s="31">
        <f t="shared" si="5"/>
        <v>0.88112230981473005</v>
      </c>
      <c r="H96" s="80">
        <f t="shared" si="66"/>
        <v>117</v>
      </c>
      <c r="I96" s="21">
        <f t="shared" si="6"/>
        <v>1.8260756216810812</v>
      </c>
      <c r="J96" s="31">
        <f t="shared" si="7"/>
        <v>1.08112230981473</v>
      </c>
      <c r="K96" s="31">
        <f t="shared" si="8"/>
        <v>0.88112230981473005</v>
      </c>
      <c r="N96" s="80">
        <f t="shared" si="67"/>
        <v>117</v>
      </c>
      <c r="O96" s="40">
        <f t="shared" si="9"/>
        <v>2.6704441033758286</v>
      </c>
      <c r="P96" s="74">
        <f t="shared" si="10"/>
        <v>2.6704441033758286</v>
      </c>
      <c r="Q96" s="18">
        <f t="shared" si="11"/>
        <v>2.6704441033758286</v>
      </c>
      <c r="R96" s="74">
        <f t="shared" si="12"/>
        <v>2.6704441033758286</v>
      </c>
      <c r="S96" s="15">
        <f t="shared" si="13"/>
        <v>2.6704441033758286</v>
      </c>
      <c r="T96" s="13">
        <f t="shared" si="14"/>
        <v>117</v>
      </c>
      <c r="U96" s="13">
        <f t="shared" si="15"/>
        <v>-0.48891517828191733</v>
      </c>
      <c r="W96" s="80">
        <f t="shared" si="68"/>
        <v>117</v>
      </c>
      <c r="X96" s="43">
        <f t="shared" si="16"/>
        <v>20.00178536445911</v>
      </c>
      <c r="Y96" s="59">
        <f t="shared" si="17"/>
        <v>20.00178536445911</v>
      </c>
      <c r="Z96" s="19">
        <f t="shared" si="18"/>
        <v>20.00178536445911</v>
      </c>
      <c r="AA96" s="59">
        <f t="shared" si="77"/>
        <v>20.00178536445911</v>
      </c>
      <c r="AB96" s="16">
        <f t="shared" si="19"/>
        <v>20.00178536445911</v>
      </c>
      <c r="AC96" s="13">
        <f t="shared" si="20"/>
        <v>117</v>
      </c>
      <c r="AD96" s="13">
        <f t="shared" si="69"/>
        <v>1.08112230981473</v>
      </c>
      <c r="AE96" s="13">
        <f t="shared" si="70"/>
        <v>-0.48891517828191733</v>
      </c>
      <c r="AG96" s="80">
        <f t="shared" si="71"/>
        <v>117</v>
      </c>
      <c r="AH96" s="24">
        <f t="shared" si="21"/>
        <v>0</v>
      </c>
      <c r="AI96" s="74">
        <f t="shared" si="22"/>
        <v>1.8260756216810847</v>
      </c>
      <c r="AJ96" s="18">
        <f t="shared" si="78"/>
        <v>1.8260756216810847</v>
      </c>
      <c r="AK96" s="58">
        <f t="shared" si="24"/>
        <v>0</v>
      </c>
      <c r="AL96" s="15">
        <f t="shared" si="83"/>
        <v>0</v>
      </c>
      <c r="AM96" s="13">
        <f t="shared" si="26"/>
        <v>117</v>
      </c>
      <c r="AN96" s="13">
        <f t="shared" si="79"/>
        <v>-0.48891517828191733</v>
      </c>
      <c r="AO96" s="13">
        <f t="shared" si="80"/>
        <v>1.08112230981473</v>
      </c>
      <c r="AP96" s="13">
        <f t="shared" si="81"/>
        <v>-0.48891517828191733</v>
      </c>
      <c r="AR96" s="80">
        <f t="shared" si="72"/>
        <v>117</v>
      </c>
      <c r="AS96" s="25">
        <f t="shared" si="30"/>
        <v>0</v>
      </c>
      <c r="AT96" s="60">
        <f t="shared" si="31"/>
        <v>0</v>
      </c>
      <c r="AU96" s="19">
        <f t="shared" si="32"/>
        <v>-3.5527136788005009E-15</v>
      </c>
      <c r="AV96" s="60">
        <f t="shared" si="33"/>
        <v>0</v>
      </c>
      <c r="AW96" s="16">
        <f t="shared" si="34"/>
        <v>0</v>
      </c>
      <c r="AY96" s="80">
        <f t="shared" si="73"/>
        <v>117</v>
      </c>
      <c r="AZ96" s="40">
        <f t="shared" si="35"/>
        <v>22.672229467834939</v>
      </c>
      <c r="BA96" s="57">
        <f t="shared" si="36"/>
        <v>22.672229467834939</v>
      </c>
      <c r="BB96" s="18">
        <f t="shared" si="37"/>
        <v>22.672229467834939</v>
      </c>
      <c r="BC96" s="76">
        <f t="shared" si="38"/>
        <v>22.672229467834939</v>
      </c>
      <c r="BD96" s="18">
        <f t="shared" si="39"/>
        <v>22.672229467834939</v>
      </c>
      <c r="BE96" s="13">
        <f t="shared" si="40"/>
        <v>117</v>
      </c>
      <c r="BF96" s="13">
        <f t="shared" si="41"/>
        <v>-0.48891517828191733</v>
      </c>
      <c r="BG96" s="13">
        <f t="shared" si="42"/>
        <v>1.08112230981473</v>
      </c>
      <c r="BH96" s="13">
        <f t="shared" si="43"/>
        <v>-0.48891517828191733</v>
      </c>
      <c r="BJ96" s="80">
        <f t="shared" si="74"/>
        <v>117</v>
      </c>
      <c r="BK96" s="43">
        <f t="shared" si="44"/>
        <v>0</v>
      </c>
      <c r="BL96" s="59">
        <f t="shared" si="45"/>
        <v>0</v>
      </c>
      <c r="BM96" s="19">
        <f t="shared" si="46"/>
        <v>0</v>
      </c>
      <c r="BN96" s="59">
        <f t="shared" si="47"/>
        <v>0</v>
      </c>
      <c r="BO96" s="19">
        <f t="shared" si="48"/>
        <v>0</v>
      </c>
      <c r="BP96" s="13">
        <f t="shared" si="49"/>
        <v>117</v>
      </c>
      <c r="BQ96" s="13">
        <f t="shared" si="50"/>
        <v>1.08112230981473</v>
      </c>
      <c r="BR96" s="13">
        <f t="shared" si="51"/>
        <v>-0.48891517828191733</v>
      </c>
      <c r="BT96" s="80">
        <f t="shared" si="75"/>
        <v>117</v>
      </c>
      <c r="BU96" s="40">
        <f t="shared" si="52"/>
        <v>1.8260756216810812</v>
      </c>
      <c r="BV96" s="76">
        <f t="shared" si="53"/>
        <v>1.8260756216810812</v>
      </c>
      <c r="BW96" s="18">
        <f t="shared" si="54"/>
        <v>11.857896603816894</v>
      </c>
      <c r="BX96" s="76">
        <f t="shared" si="55"/>
        <v>1.8260756216810812</v>
      </c>
      <c r="BY96" s="18">
        <f t="shared" si="56"/>
        <v>11.857896603816897</v>
      </c>
      <c r="BZ96" s="13">
        <f t="shared" si="57"/>
        <v>117</v>
      </c>
      <c r="CA96" s="13">
        <f t="shared" si="1"/>
        <v>-0.48891517828191733</v>
      </c>
      <c r="CC96" s="80">
        <f t="shared" si="76"/>
        <v>117</v>
      </c>
      <c r="CD96" s="25">
        <f t="shared" si="58"/>
        <v>0</v>
      </c>
      <c r="CE96" s="60">
        <f t="shared" si="59"/>
        <v>0</v>
      </c>
      <c r="CF96" s="19">
        <f t="shared" si="60"/>
        <v>-10.031820982135812</v>
      </c>
      <c r="CG96" s="60">
        <f t="shared" si="61"/>
        <v>0</v>
      </c>
      <c r="CH96" s="19">
        <f t="shared" si="62"/>
        <v>-10.031820982135816</v>
      </c>
      <c r="CI96" s="13">
        <f t="shared" si="63"/>
        <v>117</v>
      </c>
      <c r="CJ96" s="13">
        <f t="shared" si="64"/>
        <v>1.08112230981473</v>
      </c>
      <c r="CK96" s="13">
        <f t="shared" si="82"/>
        <v>-0.48891517828191733</v>
      </c>
    </row>
    <row r="97" spans="3:89">
      <c r="C97" s="80">
        <f t="shared" si="65"/>
        <v>118</v>
      </c>
      <c r="D97" s="21">
        <f t="shared" si="3"/>
        <v>23.537073838103296</v>
      </c>
      <c r="E97" s="31">
        <f t="shared" si="4"/>
        <v>1.1236757581542733</v>
      </c>
      <c r="F97" s="31">
        <f t="shared" si="5"/>
        <v>0.92367575815427339</v>
      </c>
      <c r="H97" s="80">
        <f t="shared" si="66"/>
        <v>118</v>
      </c>
      <c r="I97" s="21">
        <f t="shared" si="6"/>
        <v>1.6909199919494515</v>
      </c>
      <c r="J97" s="31">
        <f t="shared" si="7"/>
        <v>1.1236757581542733</v>
      </c>
      <c r="K97" s="31">
        <f t="shared" si="8"/>
        <v>0.92367575815427339</v>
      </c>
      <c r="N97" s="80">
        <f t="shared" si="67"/>
        <v>118</v>
      </c>
      <c r="O97" s="40">
        <f t="shared" si="9"/>
        <v>2.4602718633691438</v>
      </c>
      <c r="P97" s="74">
        <f t="shared" si="10"/>
        <v>2.4602718633691296</v>
      </c>
      <c r="Q97" s="18">
        <f t="shared" si="11"/>
        <v>2.4602718633691296</v>
      </c>
      <c r="R97" s="74">
        <f t="shared" si="12"/>
        <v>2.4602718633691438</v>
      </c>
      <c r="S97" s="15">
        <f t="shared" si="13"/>
        <v>2.4602718633691438</v>
      </c>
      <c r="T97" s="13">
        <f t="shared" si="14"/>
        <v>118</v>
      </c>
      <c r="U97" s="13">
        <f t="shared" si="15"/>
        <v>-0.53146862662146055</v>
      </c>
      <c r="W97" s="80">
        <f t="shared" si="68"/>
        <v>118</v>
      </c>
      <c r="X97" s="43">
        <f t="shared" si="16"/>
        <v>21.076801974734153</v>
      </c>
      <c r="Y97" s="59">
        <f t="shared" si="17"/>
        <v>21.076801974734167</v>
      </c>
      <c r="Z97" s="19">
        <f t="shared" si="18"/>
        <v>21.076801974734167</v>
      </c>
      <c r="AA97" s="59">
        <f t="shared" si="77"/>
        <v>21.076801974734153</v>
      </c>
      <c r="AB97" s="16">
        <f t="shared" si="19"/>
        <v>21.076801974734153</v>
      </c>
      <c r="AC97" s="13">
        <f t="shared" si="20"/>
        <v>118</v>
      </c>
      <c r="AD97" s="13">
        <f t="shared" si="69"/>
        <v>1.1236757581542731</v>
      </c>
      <c r="AE97" s="13">
        <f t="shared" si="70"/>
        <v>-0.53146862662146055</v>
      </c>
      <c r="AG97" s="80">
        <f t="shared" si="71"/>
        <v>118</v>
      </c>
      <c r="AH97" s="24">
        <f t="shared" si="21"/>
        <v>0</v>
      </c>
      <c r="AI97" s="74">
        <f t="shared" si="22"/>
        <v>1.6909199919494444</v>
      </c>
      <c r="AJ97" s="18">
        <f t="shared" si="78"/>
        <v>1.6909199919494444</v>
      </c>
      <c r="AK97" s="58">
        <f t="shared" si="24"/>
        <v>0</v>
      </c>
      <c r="AL97" s="15">
        <f t="shared" si="83"/>
        <v>0</v>
      </c>
      <c r="AM97" s="13">
        <f t="shared" si="26"/>
        <v>118</v>
      </c>
      <c r="AN97" s="13">
        <f t="shared" si="79"/>
        <v>-0.53146862662146055</v>
      </c>
      <c r="AO97" s="13">
        <f t="shared" si="80"/>
        <v>1.1236757581542731</v>
      </c>
      <c r="AP97" s="13">
        <f t="shared" si="81"/>
        <v>-0.53146862662146055</v>
      </c>
      <c r="AR97" s="80">
        <f t="shared" si="72"/>
        <v>118</v>
      </c>
      <c r="AS97" s="25">
        <f t="shared" si="30"/>
        <v>0</v>
      </c>
      <c r="AT97" s="60">
        <f t="shared" si="31"/>
        <v>7.1054273576010019E-15</v>
      </c>
      <c r="AU97" s="19">
        <f t="shared" si="32"/>
        <v>7.1054273576010019E-15</v>
      </c>
      <c r="AV97" s="60">
        <f t="shared" si="33"/>
        <v>0</v>
      </c>
      <c r="AW97" s="16">
        <f t="shared" si="34"/>
        <v>0</v>
      </c>
      <c r="AY97" s="80">
        <f t="shared" si="73"/>
        <v>118</v>
      </c>
      <c r="AZ97" s="40">
        <f t="shared" si="35"/>
        <v>23.537073838103296</v>
      </c>
      <c r="BA97" s="57">
        <f t="shared" si="36"/>
        <v>23.537073838103296</v>
      </c>
      <c r="BB97" s="18">
        <f t="shared" si="37"/>
        <v>23.537073838103296</v>
      </c>
      <c r="BC97" s="76">
        <f t="shared" si="38"/>
        <v>23.537073838103296</v>
      </c>
      <c r="BD97" s="18">
        <f t="shared" si="39"/>
        <v>23.537073838103282</v>
      </c>
      <c r="BE97" s="13">
        <f t="shared" si="40"/>
        <v>118</v>
      </c>
      <c r="BF97" s="13">
        <f t="shared" si="41"/>
        <v>-0.53146862662146055</v>
      </c>
      <c r="BG97" s="13">
        <f t="shared" si="42"/>
        <v>1.1236757581542731</v>
      </c>
      <c r="BH97" s="13">
        <f t="shared" si="43"/>
        <v>-0.53146862662146055</v>
      </c>
      <c r="BJ97" s="80">
        <f t="shared" si="74"/>
        <v>118</v>
      </c>
      <c r="BK97" s="43">
        <f t="shared" si="44"/>
        <v>0</v>
      </c>
      <c r="BL97" s="59">
        <f t="shared" si="45"/>
        <v>0</v>
      </c>
      <c r="BM97" s="19">
        <f t="shared" si="46"/>
        <v>0</v>
      </c>
      <c r="BN97" s="59">
        <f t="shared" si="47"/>
        <v>0</v>
      </c>
      <c r="BO97" s="19">
        <f t="shared" si="48"/>
        <v>0</v>
      </c>
      <c r="BP97" s="13">
        <f t="shared" si="49"/>
        <v>118</v>
      </c>
      <c r="BQ97" s="13">
        <f t="shared" si="50"/>
        <v>1.1236757581542731</v>
      </c>
      <c r="BR97" s="13">
        <f t="shared" si="51"/>
        <v>-0.53146862662146055</v>
      </c>
      <c r="BT97" s="80">
        <f t="shared" si="75"/>
        <v>118</v>
      </c>
      <c r="BU97" s="40">
        <f t="shared" si="52"/>
        <v>1.6909199919494515</v>
      </c>
      <c r="BV97" s="76">
        <f t="shared" si="53"/>
        <v>1.6909199919494515</v>
      </c>
      <c r="BW97" s="18">
        <f t="shared" si="54"/>
        <v>12.190690306650682</v>
      </c>
      <c r="BX97" s="76">
        <f t="shared" si="55"/>
        <v>1.6909199919494515</v>
      </c>
      <c r="BY97" s="18">
        <f t="shared" si="56"/>
        <v>12.190690306650673</v>
      </c>
      <c r="BZ97" s="13">
        <f t="shared" si="57"/>
        <v>118</v>
      </c>
      <c r="CA97" s="13">
        <f t="shared" si="1"/>
        <v>-0.53146862662146055</v>
      </c>
      <c r="CC97" s="80">
        <f t="shared" si="76"/>
        <v>118</v>
      </c>
      <c r="CD97" s="25">
        <f t="shared" si="58"/>
        <v>0</v>
      </c>
      <c r="CE97" s="60">
        <f t="shared" si="59"/>
        <v>0</v>
      </c>
      <c r="CF97" s="19">
        <f t="shared" si="60"/>
        <v>-10.49977031470123</v>
      </c>
      <c r="CG97" s="60">
        <f t="shared" si="61"/>
        <v>0</v>
      </c>
      <c r="CH97" s="19">
        <f t="shared" si="62"/>
        <v>-10.499770314701221</v>
      </c>
      <c r="CI97" s="13">
        <f t="shared" si="63"/>
        <v>118</v>
      </c>
      <c r="CJ97" s="13">
        <f t="shared" si="64"/>
        <v>1.1236757581542731</v>
      </c>
      <c r="CK97" s="13">
        <f t="shared" si="82"/>
        <v>-0.53146862662146055</v>
      </c>
    </row>
    <row r="98" spans="3:89">
      <c r="C98" s="80">
        <f t="shared" si="65"/>
        <v>119</v>
      </c>
      <c r="D98" s="21">
        <f t="shared" si="3"/>
        <v>24.410910776806148</v>
      </c>
      <c r="E98" s="31">
        <f t="shared" si="4"/>
        <v>1.1658701013835966</v>
      </c>
      <c r="F98" s="31">
        <f t="shared" si="5"/>
        <v>0.96587010138359664</v>
      </c>
      <c r="H98" s="80">
        <f t="shared" si="66"/>
        <v>119</v>
      </c>
      <c r="I98" s="21">
        <f t="shared" si="6"/>
        <v>1.5647569306522957</v>
      </c>
      <c r="J98" s="31">
        <f t="shared" si="7"/>
        <v>1.1658701013835966</v>
      </c>
      <c r="K98" s="31">
        <f t="shared" si="8"/>
        <v>0.96587010138359664</v>
      </c>
      <c r="N98" s="80">
        <f t="shared" si="67"/>
        <v>119</v>
      </c>
      <c r="O98" s="40">
        <f t="shared" si="9"/>
        <v>2.2654868156553611</v>
      </c>
      <c r="P98" s="74">
        <f t="shared" si="10"/>
        <v>2.2654868156553611</v>
      </c>
      <c r="Q98" s="18">
        <f t="shared" si="11"/>
        <v>2.2654868156553611</v>
      </c>
      <c r="R98" s="74">
        <f t="shared" si="12"/>
        <v>2.2654868156553611</v>
      </c>
      <c r="S98" s="15">
        <f t="shared" si="13"/>
        <v>2.2654868156553611</v>
      </c>
      <c r="T98" s="13">
        <f t="shared" si="14"/>
        <v>119</v>
      </c>
      <c r="U98" s="13">
        <f t="shared" si="15"/>
        <v>-0.57366296985078336</v>
      </c>
      <c r="W98" s="80">
        <f t="shared" si="68"/>
        <v>119</v>
      </c>
      <c r="X98" s="43">
        <f t="shared" si="16"/>
        <v>22.145423961150787</v>
      </c>
      <c r="Y98" s="59">
        <f t="shared" si="17"/>
        <v>22.145423961150787</v>
      </c>
      <c r="Z98" s="19">
        <f t="shared" si="18"/>
        <v>22.145423961150787</v>
      </c>
      <c r="AA98" s="59">
        <f t="shared" si="77"/>
        <v>22.145423961150787</v>
      </c>
      <c r="AB98" s="16">
        <f t="shared" si="19"/>
        <v>22.145423961150787</v>
      </c>
      <c r="AC98" s="13">
        <f t="shared" si="20"/>
        <v>119</v>
      </c>
      <c r="AD98" s="13">
        <f t="shared" si="69"/>
        <v>1.1658701013835966</v>
      </c>
      <c r="AE98" s="13">
        <f t="shared" si="70"/>
        <v>-0.57366296985078336</v>
      </c>
      <c r="AG98" s="80">
        <f t="shared" si="71"/>
        <v>119</v>
      </c>
      <c r="AH98" s="24">
        <f t="shared" si="21"/>
        <v>0</v>
      </c>
      <c r="AI98" s="74">
        <f t="shared" si="22"/>
        <v>1.5647569306522957</v>
      </c>
      <c r="AJ98" s="18">
        <f t="shared" si="78"/>
        <v>1.5647569306522957</v>
      </c>
      <c r="AK98" s="58">
        <f t="shared" si="24"/>
        <v>0</v>
      </c>
      <c r="AL98" s="15">
        <f t="shared" si="83"/>
        <v>0</v>
      </c>
      <c r="AM98" s="13">
        <f t="shared" si="26"/>
        <v>119</v>
      </c>
      <c r="AN98" s="13">
        <f t="shared" si="79"/>
        <v>-0.57366296985078336</v>
      </c>
      <c r="AO98" s="13">
        <f t="shared" si="80"/>
        <v>1.1658701013835966</v>
      </c>
      <c r="AP98" s="13">
        <f t="shared" si="81"/>
        <v>-0.57366296985078336</v>
      </c>
      <c r="AR98" s="80">
        <f t="shared" si="72"/>
        <v>119</v>
      </c>
      <c r="AS98" s="25">
        <f t="shared" si="30"/>
        <v>0</v>
      </c>
      <c r="AT98" s="60">
        <f t="shared" si="31"/>
        <v>0</v>
      </c>
      <c r="AU98" s="19">
        <f t="shared" si="32"/>
        <v>0</v>
      </c>
      <c r="AV98" s="60">
        <f t="shared" si="33"/>
        <v>0</v>
      </c>
      <c r="AW98" s="16">
        <f t="shared" si="34"/>
        <v>0</v>
      </c>
      <c r="AY98" s="80">
        <f t="shared" si="73"/>
        <v>119</v>
      </c>
      <c r="AZ98" s="40">
        <f t="shared" si="35"/>
        <v>24.410910776806148</v>
      </c>
      <c r="BA98" s="57">
        <f t="shared" si="36"/>
        <v>24.410910776806148</v>
      </c>
      <c r="BB98" s="18">
        <f t="shared" si="37"/>
        <v>24.410910776806148</v>
      </c>
      <c r="BC98" s="76">
        <f t="shared" si="38"/>
        <v>24.410910776806148</v>
      </c>
      <c r="BD98" s="18">
        <f t="shared" si="39"/>
        <v>24.410910776806148</v>
      </c>
      <c r="BE98" s="13">
        <f t="shared" si="40"/>
        <v>119</v>
      </c>
      <c r="BF98" s="13">
        <f t="shared" si="41"/>
        <v>-0.57366296985078336</v>
      </c>
      <c r="BG98" s="13">
        <f t="shared" si="42"/>
        <v>1.1658701013835966</v>
      </c>
      <c r="BH98" s="13">
        <f t="shared" si="43"/>
        <v>-0.57366296985078336</v>
      </c>
      <c r="BJ98" s="80">
        <f t="shared" si="74"/>
        <v>119</v>
      </c>
      <c r="BK98" s="43">
        <f t="shared" si="44"/>
        <v>0</v>
      </c>
      <c r="BL98" s="59">
        <f t="shared" si="45"/>
        <v>0</v>
      </c>
      <c r="BM98" s="19">
        <f t="shared" si="46"/>
        <v>0</v>
      </c>
      <c r="BN98" s="59">
        <f t="shared" si="47"/>
        <v>0</v>
      </c>
      <c r="BO98" s="19">
        <f t="shared" si="48"/>
        <v>0</v>
      </c>
      <c r="BP98" s="13">
        <f t="shared" si="49"/>
        <v>119</v>
      </c>
      <c r="BQ98" s="13">
        <f t="shared" si="50"/>
        <v>1.1658701013835966</v>
      </c>
      <c r="BR98" s="13">
        <f t="shared" si="51"/>
        <v>-0.57366296985078336</v>
      </c>
      <c r="BT98" s="80">
        <f t="shared" si="75"/>
        <v>119</v>
      </c>
      <c r="BU98" s="40">
        <f t="shared" si="52"/>
        <v>1.5647569306522957</v>
      </c>
      <c r="BV98" s="76">
        <f t="shared" si="53"/>
        <v>1.5647569306522957</v>
      </c>
      <c r="BW98" s="18">
        <f t="shared" si="54"/>
        <v>12.519824962772121</v>
      </c>
      <c r="BX98" s="76">
        <f t="shared" si="55"/>
        <v>1.5647569306522957</v>
      </c>
      <c r="BY98" s="18">
        <f t="shared" si="56"/>
        <v>12.51982496277212</v>
      </c>
      <c r="BZ98" s="13">
        <f t="shared" si="57"/>
        <v>119</v>
      </c>
      <c r="CA98" s="13">
        <f t="shared" si="1"/>
        <v>-0.57366296985078336</v>
      </c>
      <c r="CC98" s="80">
        <f t="shared" si="76"/>
        <v>119</v>
      </c>
      <c r="CD98" s="25">
        <f t="shared" si="58"/>
        <v>0</v>
      </c>
      <c r="CE98" s="60">
        <f t="shared" si="59"/>
        <v>0</v>
      </c>
      <c r="CF98" s="19">
        <f t="shared" si="60"/>
        <v>-10.955068032119826</v>
      </c>
      <c r="CG98" s="60">
        <f t="shared" si="61"/>
        <v>0</v>
      </c>
      <c r="CH98" s="19">
        <f t="shared" si="62"/>
        <v>-10.955068032119824</v>
      </c>
      <c r="CI98" s="13">
        <f t="shared" si="63"/>
        <v>119</v>
      </c>
      <c r="CJ98" s="13">
        <f t="shared" si="64"/>
        <v>1.1658701013835966</v>
      </c>
      <c r="CK98" s="13">
        <f t="shared" si="82"/>
        <v>-0.57366296985078336</v>
      </c>
    </row>
    <row r="99" spans="3:89">
      <c r="C99" s="80">
        <f t="shared" si="65"/>
        <v>120</v>
      </c>
      <c r="D99" s="21">
        <f t="shared" si="3"/>
        <v>25.293244366504609</v>
      </c>
      <c r="E99" s="31">
        <f t="shared" si="4"/>
        <v>1.2077113497361796</v>
      </c>
      <c r="F99" s="31">
        <f t="shared" si="5"/>
        <v>1.0077113497361796</v>
      </c>
      <c r="H99" s="80">
        <f t="shared" si="66"/>
        <v>120</v>
      </c>
      <c r="I99" s="21">
        <f t="shared" si="6"/>
        <v>1.447090520350752</v>
      </c>
      <c r="J99" s="31">
        <f t="shared" si="7"/>
        <v>1.2077113497361796</v>
      </c>
      <c r="K99" s="31">
        <f t="shared" si="8"/>
        <v>1.0077113497361796</v>
      </c>
      <c r="N99" s="80">
        <f t="shared" si="67"/>
        <v>120</v>
      </c>
      <c r="O99" s="40">
        <f t="shared" si="9"/>
        <v>2.0850776459524312</v>
      </c>
      <c r="P99" s="74">
        <f t="shared" si="10"/>
        <v>2.0850776459524312</v>
      </c>
      <c r="Q99" s="18">
        <f t="shared" si="11"/>
        <v>2.0850776459524312</v>
      </c>
      <c r="R99" s="74">
        <f t="shared" si="12"/>
        <v>2.0850776459524312</v>
      </c>
      <c r="S99" s="15">
        <f t="shared" si="13"/>
        <v>2.0850776459524312</v>
      </c>
      <c r="T99" s="13">
        <f t="shared" si="14"/>
        <v>120</v>
      </c>
      <c r="U99" s="13">
        <f t="shared" si="15"/>
        <v>-0.61550421820336632</v>
      </c>
      <c r="W99" s="80">
        <f t="shared" si="68"/>
        <v>120</v>
      </c>
      <c r="X99" s="43">
        <f t="shared" si="16"/>
        <v>23.208166720552178</v>
      </c>
      <c r="Y99" s="59">
        <f t="shared" si="17"/>
        <v>23.208166720552178</v>
      </c>
      <c r="Z99" s="19">
        <f t="shared" si="18"/>
        <v>23.208166720552178</v>
      </c>
      <c r="AA99" s="59">
        <f t="shared" si="77"/>
        <v>23.208166720552178</v>
      </c>
      <c r="AB99" s="16">
        <f t="shared" si="19"/>
        <v>23.208166720552178</v>
      </c>
      <c r="AC99" s="13">
        <f t="shared" si="20"/>
        <v>120</v>
      </c>
      <c r="AD99" s="13">
        <f t="shared" si="69"/>
        <v>1.2077113497361796</v>
      </c>
      <c r="AE99" s="13">
        <f t="shared" si="70"/>
        <v>-0.61550421820336632</v>
      </c>
      <c r="AG99" s="80">
        <f t="shared" si="71"/>
        <v>120</v>
      </c>
      <c r="AH99" s="24">
        <f t="shared" si="21"/>
        <v>0</v>
      </c>
      <c r="AI99" s="74">
        <f t="shared" si="22"/>
        <v>1.447090520350752</v>
      </c>
      <c r="AJ99" s="18">
        <f t="shared" si="78"/>
        <v>1.447090520350752</v>
      </c>
      <c r="AK99" s="58">
        <f t="shared" si="24"/>
        <v>0</v>
      </c>
      <c r="AL99" s="15">
        <f t="shared" si="83"/>
        <v>0</v>
      </c>
      <c r="AM99" s="13">
        <f t="shared" si="26"/>
        <v>120</v>
      </c>
      <c r="AN99" s="13">
        <f t="shared" si="79"/>
        <v>-0.61550421820336632</v>
      </c>
      <c r="AO99" s="13">
        <f t="shared" si="80"/>
        <v>1.2077113497361796</v>
      </c>
      <c r="AP99" s="13">
        <f t="shared" si="81"/>
        <v>-0.61550421820336632</v>
      </c>
      <c r="AR99" s="80">
        <f t="shared" si="72"/>
        <v>120</v>
      </c>
      <c r="AS99" s="25">
        <f t="shared" si="30"/>
        <v>0</v>
      </c>
      <c r="AT99" s="60">
        <f t="shared" si="31"/>
        <v>0</v>
      </c>
      <c r="AU99" s="19">
        <f t="shared" si="32"/>
        <v>0</v>
      </c>
      <c r="AV99" s="60">
        <f t="shared" si="33"/>
        <v>0</v>
      </c>
      <c r="AW99" s="16">
        <f t="shared" si="34"/>
        <v>0</v>
      </c>
      <c r="AY99" s="80">
        <f t="shared" si="73"/>
        <v>120</v>
      </c>
      <c r="AZ99" s="40">
        <f t="shared" si="35"/>
        <v>25.293244366504609</v>
      </c>
      <c r="BA99" s="57">
        <f t="shared" si="36"/>
        <v>25.293244366504609</v>
      </c>
      <c r="BB99" s="18">
        <f t="shared" si="37"/>
        <v>25.293244366504609</v>
      </c>
      <c r="BC99" s="76">
        <f t="shared" si="38"/>
        <v>25.293244366504609</v>
      </c>
      <c r="BD99" s="18">
        <f t="shared" si="39"/>
        <v>25.293244366504609</v>
      </c>
      <c r="BE99" s="13">
        <f t="shared" si="40"/>
        <v>120</v>
      </c>
      <c r="BF99" s="13">
        <f t="shared" si="41"/>
        <v>-0.61550421820336632</v>
      </c>
      <c r="BG99" s="13">
        <f t="shared" si="42"/>
        <v>1.2077113497361796</v>
      </c>
      <c r="BH99" s="13">
        <f t="shared" si="43"/>
        <v>-0.61550421820336632</v>
      </c>
      <c r="BJ99" s="80">
        <f t="shared" si="74"/>
        <v>120</v>
      </c>
      <c r="BK99" s="43">
        <f t="shared" si="44"/>
        <v>0</v>
      </c>
      <c r="BL99" s="59">
        <f t="shared" si="45"/>
        <v>0</v>
      </c>
      <c r="BM99" s="19">
        <f t="shared" si="46"/>
        <v>0</v>
      </c>
      <c r="BN99" s="59">
        <f t="shared" si="47"/>
        <v>0</v>
      </c>
      <c r="BO99" s="19">
        <f t="shared" si="48"/>
        <v>0</v>
      </c>
      <c r="BP99" s="13">
        <f t="shared" si="49"/>
        <v>120</v>
      </c>
      <c r="BQ99" s="13">
        <f t="shared" si="50"/>
        <v>1.2077113497361796</v>
      </c>
      <c r="BR99" s="13">
        <f t="shared" si="51"/>
        <v>-0.61550421820336632</v>
      </c>
      <c r="BT99" s="80">
        <f t="shared" si="75"/>
        <v>120</v>
      </c>
      <c r="BU99" s="40">
        <f t="shared" si="52"/>
        <v>1.447090520350752</v>
      </c>
      <c r="BV99" s="76">
        <f t="shared" si="53"/>
        <v>1.447090520350752</v>
      </c>
      <c r="BW99" s="18">
        <f t="shared" si="54"/>
        <v>12.845006418421622</v>
      </c>
      <c r="BX99" s="76">
        <f t="shared" si="55"/>
        <v>1.447090520350752</v>
      </c>
      <c r="BY99" s="18">
        <f t="shared" si="56"/>
        <v>12.845006418421619</v>
      </c>
      <c r="BZ99" s="13">
        <f t="shared" si="57"/>
        <v>120</v>
      </c>
      <c r="CA99" s="13">
        <f t="shared" si="1"/>
        <v>-0.61550421820336632</v>
      </c>
      <c r="CC99" s="80">
        <f t="shared" si="76"/>
        <v>120</v>
      </c>
      <c r="CD99" s="25">
        <f t="shared" si="58"/>
        <v>0</v>
      </c>
      <c r="CE99" s="60">
        <f t="shared" si="59"/>
        <v>0</v>
      </c>
      <c r="CF99" s="19">
        <f t="shared" si="60"/>
        <v>-11.39791589807087</v>
      </c>
      <c r="CG99" s="60">
        <f t="shared" si="61"/>
        <v>0</v>
      </c>
      <c r="CH99" s="19">
        <f t="shared" si="62"/>
        <v>-11.397915898070867</v>
      </c>
      <c r="CI99" s="13">
        <f t="shared" si="63"/>
        <v>120</v>
      </c>
      <c r="CJ99" s="13">
        <f t="shared" si="64"/>
        <v>1.2077113497361796</v>
      </c>
      <c r="CK99" s="13">
        <f t="shared" si="82"/>
        <v>-0.61550421820336632</v>
      </c>
    </row>
    <row r="100" spans="3:89">
      <c r="C100" s="80">
        <f t="shared" si="65"/>
        <v>121</v>
      </c>
      <c r="D100" s="21">
        <f t="shared" si="3"/>
        <v>26.183595741598552</v>
      </c>
      <c r="E100" s="31">
        <f t="shared" si="4"/>
        <v>1.2492053638096552</v>
      </c>
      <c r="F100" s="31">
        <f t="shared" si="5"/>
        <v>1.0492053638096552</v>
      </c>
      <c r="H100" s="80">
        <f t="shared" si="66"/>
        <v>121</v>
      </c>
      <c r="I100" s="21">
        <f t="shared" si="6"/>
        <v>1.3374418954446909</v>
      </c>
      <c r="J100" s="31">
        <f t="shared" si="7"/>
        <v>1.2492053638096552</v>
      </c>
      <c r="K100" s="31">
        <f t="shared" si="8"/>
        <v>1.0492053638096552</v>
      </c>
      <c r="N100" s="80">
        <f t="shared" si="67"/>
        <v>121</v>
      </c>
      <c r="O100" s="40">
        <f t="shared" si="9"/>
        <v>1.9180884708279393</v>
      </c>
      <c r="P100" s="74">
        <f t="shared" si="10"/>
        <v>1.9180884708279375</v>
      </c>
      <c r="Q100" s="18">
        <f t="shared" si="11"/>
        <v>1.9180884708279375</v>
      </c>
      <c r="R100" s="74">
        <f t="shared" si="12"/>
        <v>1.9180884708279393</v>
      </c>
      <c r="S100" s="15">
        <f t="shared" si="13"/>
        <v>1.9180884708279393</v>
      </c>
      <c r="T100" s="13">
        <f t="shared" si="14"/>
        <v>121</v>
      </c>
      <c r="U100" s="13">
        <f t="shared" si="15"/>
        <v>-0.65699823227684184</v>
      </c>
      <c r="W100" s="80">
        <f t="shared" si="68"/>
        <v>121</v>
      </c>
      <c r="X100" s="43">
        <f t="shared" si="16"/>
        <v>24.265507270770613</v>
      </c>
      <c r="Y100" s="59">
        <f t="shared" si="17"/>
        <v>24.265507270770613</v>
      </c>
      <c r="Z100" s="19">
        <f t="shared" si="18"/>
        <v>24.265507270770613</v>
      </c>
      <c r="AA100" s="59">
        <f t="shared" si="77"/>
        <v>24.265507270770613</v>
      </c>
      <c r="AB100" s="16">
        <f t="shared" si="19"/>
        <v>24.265507270770613</v>
      </c>
      <c r="AC100" s="13">
        <f t="shared" si="20"/>
        <v>121</v>
      </c>
      <c r="AD100" s="13">
        <f t="shared" si="69"/>
        <v>1.2492053638096552</v>
      </c>
      <c r="AE100" s="13">
        <f t="shared" si="70"/>
        <v>-0.65699823227684184</v>
      </c>
      <c r="AG100" s="80">
        <f t="shared" si="71"/>
        <v>121</v>
      </c>
      <c r="AH100" s="24">
        <f t="shared" si="21"/>
        <v>0</v>
      </c>
      <c r="AI100" s="74">
        <f t="shared" si="22"/>
        <v>1.3374418954446909</v>
      </c>
      <c r="AJ100" s="18">
        <f t="shared" si="78"/>
        <v>1.3374418954446909</v>
      </c>
      <c r="AK100" s="58">
        <f t="shared" si="24"/>
        <v>0</v>
      </c>
      <c r="AL100" s="15">
        <f t="shared" si="83"/>
        <v>0</v>
      </c>
      <c r="AM100" s="13">
        <f t="shared" si="26"/>
        <v>121</v>
      </c>
      <c r="AN100" s="13">
        <f t="shared" si="79"/>
        <v>-0.65699823227684184</v>
      </c>
      <c r="AO100" s="13">
        <f t="shared" si="80"/>
        <v>1.2492053638096552</v>
      </c>
      <c r="AP100" s="13">
        <f t="shared" si="81"/>
        <v>-0.65699823227684184</v>
      </c>
      <c r="AR100" s="80">
        <f t="shared" si="72"/>
        <v>121</v>
      </c>
      <c r="AS100" s="25">
        <f t="shared" si="30"/>
        <v>0</v>
      </c>
      <c r="AT100" s="60">
        <f t="shared" si="31"/>
        <v>0</v>
      </c>
      <c r="AU100" s="19">
        <f t="shared" si="32"/>
        <v>0</v>
      </c>
      <c r="AV100" s="60">
        <f t="shared" si="33"/>
        <v>0</v>
      </c>
      <c r="AW100" s="16">
        <f t="shared" si="34"/>
        <v>0</v>
      </c>
      <c r="AY100" s="80">
        <f t="shared" si="73"/>
        <v>121</v>
      </c>
      <c r="AZ100" s="40">
        <f t="shared" si="35"/>
        <v>26.183595741598552</v>
      </c>
      <c r="BA100" s="57">
        <f t="shared" si="36"/>
        <v>26.183595741598552</v>
      </c>
      <c r="BB100" s="18">
        <f t="shared" si="37"/>
        <v>26.183595741598552</v>
      </c>
      <c r="BC100" s="76">
        <f t="shared" si="38"/>
        <v>26.183595741598552</v>
      </c>
      <c r="BD100" s="18">
        <f t="shared" si="39"/>
        <v>26.183595741598552</v>
      </c>
      <c r="BE100" s="13">
        <f t="shared" si="40"/>
        <v>121</v>
      </c>
      <c r="BF100" s="13">
        <f t="shared" si="41"/>
        <v>-0.65699823227684184</v>
      </c>
      <c r="BG100" s="13">
        <f t="shared" si="42"/>
        <v>1.2492053638096552</v>
      </c>
      <c r="BH100" s="13">
        <f t="shared" si="43"/>
        <v>-0.65699823227684184</v>
      </c>
      <c r="BJ100" s="80">
        <f t="shared" si="74"/>
        <v>121</v>
      </c>
      <c r="BK100" s="43">
        <f t="shared" si="44"/>
        <v>0</v>
      </c>
      <c r="BL100" s="59">
        <f t="shared" si="45"/>
        <v>0</v>
      </c>
      <c r="BM100" s="19">
        <f t="shared" si="46"/>
        <v>0</v>
      </c>
      <c r="BN100" s="59">
        <f t="shared" si="47"/>
        <v>0</v>
      </c>
      <c r="BO100" s="19">
        <f t="shared" si="48"/>
        <v>0</v>
      </c>
      <c r="BP100" s="13">
        <f t="shared" si="49"/>
        <v>121</v>
      </c>
      <c r="BQ100" s="13">
        <f t="shared" si="50"/>
        <v>1.2492053638096552</v>
      </c>
      <c r="BR100" s="13">
        <f t="shared" si="51"/>
        <v>-0.65699823227684184</v>
      </c>
      <c r="BT100" s="80">
        <f t="shared" si="75"/>
        <v>121</v>
      </c>
      <c r="BU100" s="40">
        <f t="shared" si="52"/>
        <v>1.3374418954446909</v>
      </c>
      <c r="BV100" s="76">
        <f t="shared" si="53"/>
        <v>1.3374418954446909</v>
      </c>
      <c r="BW100" s="18">
        <f t="shared" si="54"/>
        <v>13.165964446174378</v>
      </c>
      <c r="BX100" s="76">
        <f t="shared" si="55"/>
        <v>1.3374418954446909</v>
      </c>
      <c r="BY100" s="18">
        <f t="shared" si="56"/>
        <v>13.165964446174378</v>
      </c>
      <c r="BZ100" s="13">
        <f t="shared" si="57"/>
        <v>121</v>
      </c>
      <c r="CA100" s="13">
        <f t="shared" si="1"/>
        <v>-0.65699823227684184</v>
      </c>
      <c r="CC100" s="80">
        <f t="shared" si="76"/>
        <v>121</v>
      </c>
      <c r="CD100" s="25">
        <f t="shared" si="58"/>
        <v>0</v>
      </c>
      <c r="CE100" s="60">
        <f t="shared" si="59"/>
        <v>0</v>
      </c>
      <c r="CF100" s="19">
        <f t="shared" si="60"/>
        <v>-11.828522550729687</v>
      </c>
      <c r="CG100" s="60">
        <f t="shared" si="61"/>
        <v>0</v>
      </c>
      <c r="CH100" s="19">
        <f t="shared" si="62"/>
        <v>-11.828522550729687</v>
      </c>
      <c r="CI100" s="13">
        <f t="shared" si="63"/>
        <v>121</v>
      </c>
      <c r="CJ100" s="13">
        <f t="shared" si="64"/>
        <v>1.2492053638096552</v>
      </c>
      <c r="CK100" s="13">
        <f t="shared" si="82"/>
        <v>-0.65699823227684184</v>
      </c>
    </row>
    <row r="101" spans="3:89">
      <c r="C101" s="80">
        <f t="shared" si="65"/>
        <v>122</v>
      </c>
      <c r="D101" s="21">
        <f t="shared" si="3"/>
        <v>27.08150359173294</v>
      </c>
      <c r="E101" s="31">
        <f t="shared" si="4"/>
        <v>1.2903578594922323</v>
      </c>
      <c r="F101" s="31">
        <f t="shared" si="5"/>
        <v>1.0903578594922323</v>
      </c>
      <c r="H101" s="80">
        <f t="shared" si="66"/>
        <v>122</v>
      </c>
      <c r="I101" s="21">
        <f t="shared" si="6"/>
        <v>1.2353497455790876</v>
      </c>
      <c r="J101" s="31">
        <f t="shared" si="7"/>
        <v>1.2903578594922323</v>
      </c>
      <c r="K101" s="31">
        <f t="shared" si="8"/>
        <v>1.0903578594922323</v>
      </c>
      <c r="N101" s="80">
        <f t="shared" si="67"/>
        <v>122</v>
      </c>
      <c r="O101" s="40">
        <f t="shared" si="9"/>
        <v>1.7636168065519442</v>
      </c>
      <c r="P101" s="74">
        <f t="shared" si="10"/>
        <v>1.763616806551946</v>
      </c>
      <c r="Q101" s="18">
        <f t="shared" si="11"/>
        <v>1.763616806551946</v>
      </c>
      <c r="R101" s="74">
        <f t="shared" si="12"/>
        <v>1.7636168065519442</v>
      </c>
      <c r="S101" s="15">
        <f t="shared" si="13"/>
        <v>1.7636168065519442</v>
      </c>
      <c r="T101" s="13">
        <f t="shared" si="14"/>
        <v>122</v>
      </c>
      <c r="U101" s="13">
        <f t="shared" si="15"/>
        <v>-0.69815072795941924</v>
      </c>
      <c r="W101" s="80">
        <f t="shared" si="68"/>
        <v>122</v>
      </c>
      <c r="X101" s="43">
        <f t="shared" si="16"/>
        <v>25.317886785180995</v>
      </c>
      <c r="Y101" s="59">
        <f t="shared" si="17"/>
        <v>25.317886785180995</v>
      </c>
      <c r="Z101" s="19">
        <f t="shared" si="18"/>
        <v>25.317886785180995</v>
      </c>
      <c r="AA101" s="59">
        <f t="shared" si="77"/>
        <v>25.317886785180995</v>
      </c>
      <c r="AB101" s="16">
        <f t="shared" si="19"/>
        <v>25.317886785180995</v>
      </c>
      <c r="AC101" s="13">
        <f t="shared" si="20"/>
        <v>122</v>
      </c>
      <c r="AD101" s="13">
        <f t="shared" si="69"/>
        <v>1.2903578594922325</v>
      </c>
      <c r="AE101" s="13">
        <f t="shared" si="70"/>
        <v>-0.69815072795941924</v>
      </c>
      <c r="AG101" s="80">
        <f t="shared" si="71"/>
        <v>122</v>
      </c>
      <c r="AH101" s="24">
        <f t="shared" si="21"/>
        <v>0</v>
      </c>
      <c r="AI101" s="74">
        <f t="shared" si="22"/>
        <v>1.2353497455790876</v>
      </c>
      <c r="AJ101" s="18">
        <f t="shared" si="78"/>
        <v>1.2353497455790876</v>
      </c>
      <c r="AK101" s="58">
        <f t="shared" si="24"/>
        <v>0</v>
      </c>
      <c r="AL101" s="15">
        <f t="shared" si="83"/>
        <v>0</v>
      </c>
      <c r="AM101" s="13">
        <f t="shared" si="26"/>
        <v>122</v>
      </c>
      <c r="AN101" s="13">
        <f t="shared" si="79"/>
        <v>-0.69815072795941924</v>
      </c>
      <c r="AO101" s="13">
        <f t="shared" si="80"/>
        <v>1.2903578594922325</v>
      </c>
      <c r="AP101" s="13">
        <f t="shared" si="81"/>
        <v>-0.69815072795941924</v>
      </c>
      <c r="AR101" s="80">
        <f t="shared" si="72"/>
        <v>122</v>
      </c>
      <c r="AS101" s="25">
        <f t="shared" si="30"/>
        <v>0</v>
      </c>
      <c r="AT101" s="60">
        <f t="shared" si="31"/>
        <v>0</v>
      </c>
      <c r="AU101" s="19">
        <f t="shared" si="32"/>
        <v>0</v>
      </c>
      <c r="AV101" s="60">
        <f t="shared" si="33"/>
        <v>0</v>
      </c>
      <c r="AW101" s="16">
        <f t="shared" si="34"/>
        <v>0</v>
      </c>
      <c r="AY101" s="80">
        <f t="shared" si="73"/>
        <v>122</v>
      </c>
      <c r="AZ101" s="40">
        <f t="shared" si="35"/>
        <v>27.08150359173294</v>
      </c>
      <c r="BA101" s="57">
        <f t="shared" si="36"/>
        <v>27.08150359173294</v>
      </c>
      <c r="BB101" s="18">
        <f t="shared" si="37"/>
        <v>27.08150359173294</v>
      </c>
      <c r="BC101" s="76">
        <f t="shared" si="38"/>
        <v>27.08150359173294</v>
      </c>
      <c r="BD101" s="18">
        <f t="shared" si="39"/>
        <v>27.08150359173294</v>
      </c>
      <c r="BE101" s="13">
        <f t="shared" si="40"/>
        <v>122</v>
      </c>
      <c r="BF101" s="13">
        <f t="shared" si="41"/>
        <v>-0.69815072795941924</v>
      </c>
      <c r="BG101" s="13">
        <f t="shared" si="42"/>
        <v>1.2903578594922325</v>
      </c>
      <c r="BH101" s="13">
        <f t="shared" si="43"/>
        <v>-0.69815072795941924</v>
      </c>
      <c r="BJ101" s="80">
        <f t="shared" si="74"/>
        <v>122</v>
      </c>
      <c r="BK101" s="43">
        <f t="shared" si="44"/>
        <v>0</v>
      </c>
      <c r="BL101" s="59">
        <f t="shared" si="45"/>
        <v>0</v>
      </c>
      <c r="BM101" s="19">
        <f t="shared" si="46"/>
        <v>0</v>
      </c>
      <c r="BN101" s="59">
        <f t="shared" si="47"/>
        <v>0</v>
      </c>
      <c r="BO101" s="19">
        <f t="shared" si="48"/>
        <v>0</v>
      </c>
      <c r="BP101" s="13">
        <f t="shared" si="49"/>
        <v>122</v>
      </c>
      <c r="BQ101" s="13">
        <f t="shared" si="50"/>
        <v>1.2903578594922325</v>
      </c>
      <c r="BR101" s="13">
        <f t="shared" si="51"/>
        <v>-0.69815072795941924</v>
      </c>
      <c r="BT101" s="80">
        <f t="shared" si="75"/>
        <v>122</v>
      </c>
      <c r="BU101" s="40">
        <f t="shared" si="52"/>
        <v>1.2353497455790876</v>
      </c>
      <c r="BV101" s="76">
        <f t="shared" si="53"/>
        <v>1.2353497455790876</v>
      </c>
      <c r="BW101" s="18">
        <f t="shared" si="54"/>
        <v>13.482452318767942</v>
      </c>
      <c r="BX101" s="76">
        <f t="shared" si="55"/>
        <v>1.2353497455790876</v>
      </c>
      <c r="BY101" s="18">
        <f t="shared" si="56"/>
        <v>13.48245231876794</v>
      </c>
      <c r="BZ101" s="13">
        <f t="shared" si="57"/>
        <v>122</v>
      </c>
      <c r="CA101" s="13">
        <f t="shared" si="1"/>
        <v>-0.69815072795941924</v>
      </c>
      <c r="CC101" s="80">
        <f t="shared" si="76"/>
        <v>122</v>
      </c>
      <c r="CD101" s="25">
        <f t="shared" si="58"/>
        <v>0</v>
      </c>
      <c r="CE101" s="60">
        <f t="shared" si="59"/>
        <v>0</v>
      </c>
      <c r="CF101" s="19">
        <f t="shared" si="60"/>
        <v>-12.247102573188855</v>
      </c>
      <c r="CG101" s="60">
        <f t="shared" si="61"/>
        <v>0</v>
      </c>
      <c r="CH101" s="19">
        <f t="shared" si="62"/>
        <v>-12.247102573188853</v>
      </c>
      <c r="CI101" s="13">
        <f t="shared" si="63"/>
        <v>122</v>
      </c>
      <c r="CJ101" s="13">
        <f t="shared" si="64"/>
        <v>1.2903578594922325</v>
      </c>
      <c r="CK101" s="13">
        <f t="shared" si="82"/>
        <v>-0.69815072795941924</v>
      </c>
    </row>
    <row r="102" spans="3:89">
      <c r="C102" s="80">
        <f t="shared" si="65"/>
        <v>123</v>
      </c>
      <c r="D102" s="21">
        <f t="shared" si="3"/>
        <v>27.986524515798294</v>
      </c>
      <c r="E102" s="31">
        <f t="shared" si="4"/>
        <v>1.3311744126880372</v>
      </c>
      <c r="F102" s="31">
        <f t="shared" si="5"/>
        <v>1.1311744126880372</v>
      </c>
      <c r="H102" s="80">
        <f t="shared" si="66"/>
        <v>123</v>
      </c>
      <c r="I102" s="21">
        <f t="shared" si="6"/>
        <v>1.1403706696444562</v>
      </c>
      <c r="J102" s="31">
        <f t="shared" si="7"/>
        <v>1.3311744126880372</v>
      </c>
      <c r="K102" s="31">
        <f t="shared" si="8"/>
        <v>1.1311744126880372</v>
      </c>
      <c r="N102" s="80">
        <f t="shared" si="67"/>
        <v>123</v>
      </c>
      <c r="O102" s="40">
        <f t="shared" si="9"/>
        <v>1.6208115245362329</v>
      </c>
      <c r="P102" s="74">
        <f t="shared" si="10"/>
        <v>1.6208115245362329</v>
      </c>
      <c r="Q102" s="18">
        <f t="shared" si="11"/>
        <v>1.6208115245362329</v>
      </c>
      <c r="R102" s="74">
        <f t="shared" si="12"/>
        <v>1.6208115245362329</v>
      </c>
      <c r="S102" s="15">
        <f t="shared" si="13"/>
        <v>1.6208115245362329</v>
      </c>
      <c r="T102" s="13">
        <f t="shared" si="14"/>
        <v>123</v>
      </c>
      <c r="U102" s="13">
        <f t="shared" si="15"/>
        <v>-0.73896728115522414</v>
      </c>
      <c r="W102" s="80">
        <f t="shared" si="68"/>
        <v>123</v>
      </c>
      <c r="X102" s="43">
        <f t="shared" si="16"/>
        <v>26.365712991262061</v>
      </c>
      <c r="Y102" s="59">
        <f t="shared" si="17"/>
        <v>26.365712991262061</v>
      </c>
      <c r="Z102" s="19">
        <f t="shared" si="18"/>
        <v>26.365712991262061</v>
      </c>
      <c r="AA102" s="59">
        <f t="shared" si="77"/>
        <v>26.365712991262061</v>
      </c>
      <c r="AB102" s="16">
        <f t="shared" si="19"/>
        <v>26.365712991262061</v>
      </c>
      <c r="AC102" s="13">
        <f t="shared" si="20"/>
        <v>123</v>
      </c>
      <c r="AD102" s="13">
        <f t="shared" si="69"/>
        <v>1.3311744126880372</v>
      </c>
      <c r="AE102" s="13">
        <f t="shared" si="70"/>
        <v>-0.73896728115522414</v>
      </c>
      <c r="AG102" s="80">
        <f t="shared" si="71"/>
        <v>123</v>
      </c>
      <c r="AH102" s="24">
        <f t="shared" si="21"/>
        <v>0</v>
      </c>
      <c r="AI102" s="74">
        <f t="shared" si="22"/>
        <v>1.140370669644458</v>
      </c>
      <c r="AJ102" s="18">
        <f t="shared" si="78"/>
        <v>1.140370669644458</v>
      </c>
      <c r="AK102" s="58">
        <f t="shared" si="24"/>
        <v>0</v>
      </c>
      <c r="AL102" s="15">
        <f t="shared" si="83"/>
        <v>0</v>
      </c>
      <c r="AM102" s="13">
        <f t="shared" si="26"/>
        <v>123</v>
      </c>
      <c r="AN102" s="13">
        <f t="shared" si="79"/>
        <v>-0.73896728115522414</v>
      </c>
      <c r="AO102" s="13">
        <f t="shared" si="80"/>
        <v>1.3311744126880372</v>
      </c>
      <c r="AP102" s="13">
        <f t="shared" si="81"/>
        <v>-0.73896728115522414</v>
      </c>
      <c r="AR102" s="80">
        <f t="shared" si="72"/>
        <v>123</v>
      </c>
      <c r="AS102" s="25">
        <f t="shared" si="30"/>
        <v>0</v>
      </c>
      <c r="AT102" s="60">
        <f t="shared" si="31"/>
        <v>0</v>
      </c>
      <c r="AU102" s="19">
        <f t="shared" si="32"/>
        <v>-1.7763568394002505E-15</v>
      </c>
      <c r="AV102" s="60">
        <f t="shared" si="33"/>
        <v>0</v>
      </c>
      <c r="AW102" s="16">
        <f t="shared" si="34"/>
        <v>0</v>
      </c>
      <c r="AY102" s="80">
        <f t="shared" si="73"/>
        <v>123</v>
      </c>
      <c r="AZ102" s="40">
        <f t="shared" si="35"/>
        <v>27.986524515798294</v>
      </c>
      <c r="BA102" s="57">
        <f t="shared" si="36"/>
        <v>27.986524515798294</v>
      </c>
      <c r="BB102" s="18">
        <f t="shared" si="37"/>
        <v>27.986524515798294</v>
      </c>
      <c r="BC102" s="76">
        <f t="shared" si="38"/>
        <v>27.986524515798294</v>
      </c>
      <c r="BD102" s="18">
        <f t="shared" si="39"/>
        <v>27.986524515798294</v>
      </c>
      <c r="BE102" s="13">
        <f t="shared" si="40"/>
        <v>123</v>
      </c>
      <c r="BF102" s="13">
        <f t="shared" si="41"/>
        <v>-0.73896728115522414</v>
      </c>
      <c r="BG102" s="13">
        <f t="shared" si="42"/>
        <v>1.3311744126880372</v>
      </c>
      <c r="BH102" s="13">
        <f t="shared" si="43"/>
        <v>-0.73896728115522414</v>
      </c>
      <c r="BJ102" s="80">
        <f t="shared" si="74"/>
        <v>123</v>
      </c>
      <c r="BK102" s="43">
        <f t="shared" si="44"/>
        <v>0</v>
      </c>
      <c r="BL102" s="59">
        <f t="shared" si="45"/>
        <v>0</v>
      </c>
      <c r="BM102" s="19">
        <f t="shared" si="46"/>
        <v>0</v>
      </c>
      <c r="BN102" s="59">
        <f t="shared" si="47"/>
        <v>0</v>
      </c>
      <c r="BO102" s="19">
        <f t="shared" si="48"/>
        <v>0</v>
      </c>
      <c r="BP102" s="13">
        <f t="shared" si="49"/>
        <v>123</v>
      </c>
      <c r="BQ102" s="13">
        <f t="shared" si="50"/>
        <v>1.3311744126880372</v>
      </c>
      <c r="BR102" s="13">
        <f t="shared" si="51"/>
        <v>-0.73896728115522414</v>
      </c>
      <c r="BT102" s="80">
        <f t="shared" si="75"/>
        <v>123</v>
      </c>
      <c r="BU102" s="40">
        <f t="shared" si="52"/>
        <v>1.1403706696444562</v>
      </c>
      <c r="BV102" s="76">
        <f t="shared" si="53"/>
        <v>1.1403706696444562</v>
      </c>
      <c r="BW102" s="18">
        <f t="shared" si="54"/>
        <v>13.794246276159599</v>
      </c>
      <c r="BX102" s="76">
        <f t="shared" si="55"/>
        <v>1.1403706696444562</v>
      </c>
      <c r="BY102" s="18">
        <f t="shared" si="56"/>
        <v>13.794246276159598</v>
      </c>
      <c r="BZ102" s="13">
        <f t="shared" si="57"/>
        <v>123</v>
      </c>
      <c r="CA102" s="13">
        <f t="shared" si="1"/>
        <v>-0.73896728115522414</v>
      </c>
      <c r="CC102" s="80">
        <f t="shared" si="76"/>
        <v>123</v>
      </c>
      <c r="CD102" s="25">
        <f t="shared" si="58"/>
        <v>0</v>
      </c>
      <c r="CE102" s="60">
        <f t="shared" si="59"/>
        <v>0</v>
      </c>
      <c r="CF102" s="19">
        <f t="shared" si="60"/>
        <v>-12.653875606515143</v>
      </c>
      <c r="CG102" s="60">
        <f t="shared" si="61"/>
        <v>0</v>
      </c>
      <c r="CH102" s="19">
        <f t="shared" si="62"/>
        <v>-12.653875606515141</v>
      </c>
      <c r="CI102" s="13">
        <f t="shared" si="63"/>
        <v>123</v>
      </c>
      <c r="CJ102" s="13">
        <f t="shared" si="64"/>
        <v>1.3311744126880372</v>
      </c>
      <c r="CK102" s="13">
        <f t="shared" si="82"/>
        <v>-0.73896728115522414</v>
      </c>
    </row>
    <row r="103" spans="3:89">
      <c r="C103" s="80">
        <f t="shared" si="65"/>
        <v>124</v>
      </c>
      <c r="D103" s="21">
        <f t="shared" si="3"/>
        <v>28.898233239290548</v>
      </c>
      <c r="E103" s="31">
        <f t="shared" si="4"/>
        <v>1.3716604638511338</v>
      </c>
      <c r="F103" s="31">
        <f t="shared" si="5"/>
        <v>1.1716604638511339</v>
      </c>
      <c r="H103" s="80">
        <f t="shared" si="66"/>
        <v>124</v>
      </c>
      <c r="I103" s="21">
        <f t="shared" si="6"/>
        <v>1.0520793931366974</v>
      </c>
      <c r="J103" s="31">
        <f t="shared" si="7"/>
        <v>1.3716604638511338</v>
      </c>
      <c r="K103" s="31">
        <f t="shared" si="8"/>
        <v>1.1716604638511339</v>
      </c>
      <c r="N103" s="80">
        <f t="shared" si="67"/>
        <v>124</v>
      </c>
      <c r="O103" s="40">
        <f t="shared" si="9"/>
        <v>1.488870801656951</v>
      </c>
      <c r="P103" s="74">
        <f t="shared" si="10"/>
        <v>1.4888708016569669</v>
      </c>
      <c r="Q103" s="18">
        <f t="shared" si="11"/>
        <v>1.4888708016569669</v>
      </c>
      <c r="R103" s="74">
        <f t="shared" si="12"/>
        <v>1.488870801656951</v>
      </c>
      <c r="S103" s="15">
        <f t="shared" si="13"/>
        <v>1.488870801656951</v>
      </c>
      <c r="T103" s="13">
        <f t="shared" si="14"/>
        <v>124</v>
      </c>
      <c r="U103" s="13">
        <f t="shared" si="15"/>
        <v>-0.77945333231832126</v>
      </c>
      <c r="W103" s="80">
        <f t="shared" si="68"/>
        <v>124</v>
      </c>
      <c r="X103" s="43">
        <f t="shared" si="16"/>
        <v>27.409362437633597</v>
      </c>
      <c r="Y103" s="59">
        <f t="shared" si="17"/>
        <v>27.409362437633582</v>
      </c>
      <c r="Z103" s="19">
        <f t="shared" si="18"/>
        <v>27.409362437633582</v>
      </c>
      <c r="AA103" s="59">
        <f t="shared" si="77"/>
        <v>27.409362437633597</v>
      </c>
      <c r="AB103" s="16">
        <f t="shared" si="19"/>
        <v>27.409362437633597</v>
      </c>
      <c r="AC103" s="13">
        <f t="shared" si="20"/>
        <v>124</v>
      </c>
      <c r="AD103" s="13">
        <f t="shared" si="69"/>
        <v>1.371660463851134</v>
      </c>
      <c r="AE103" s="13">
        <f t="shared" si="70"/>
        <v>-0.77945333231832126</v>
      </c>
      <c r="AG103" s="80">
        <f t="shared" si="71"/>
        <v>124</v>
      </c>
      <c r="AH103" s="24">
        <f t="shared" si="21"/>
        <v>0</v>
      </c>
      <c r="AI103" s="74">
        <f t="shared" si="22"/>
        <v>1.052079393136701</v>
      </c>
      <c r="AJ103" s="18">
        <f t="shared" ref="AJ103:AJ119" si="84">-$AM103*NORMSDIST(-$AO103)+$H$8*NORMSDIST(-$AO103+$H$9)+$AM103*(($C$10/$AG103)^(2*$H$12))*(NORMSDIST($AN103)-NORMSDIST($AP103))-$H$8*(($C$10/$AG103)^(2*$H$12-2))*(NORMSDIST($AN103-$H$9)-NORMSDIST($AP103-$H$9))</f>
        <v>1.052079393136701</v>
      </c>
      <c r="AK103" s="58">
        <f t="shared" si="24"/>
        <v>0</v>
      </c>
      <c r="AL103" s="15">
        <f t="shared" si="83"/>
        <v>0</v>
      </c>
      <c r="AM103" s="13">
        <f t="shared" si="26"/>
        <v>124</v>
      </c>
      <c r="AN103" s="13">
        <f t="shared" ref="AN103:AN119" si="85">LN(($C$10^2)/($AG103*$C$9))/$H$9+$H$12*$H$9</f>
        <v>-0.77945333231832126</v>
      </c>
      <c r="AO103" s="13">
        <f t="shared" ref="AO103:AO119" si="86">LN($AG103/$C$10)/$H$9+$H$12*$H$9</f>
        <v>1.371660463851134</v>
      </c>
      <c r="AP103" s="13">
        <f t="shared" ref="AP103:AP119" si="87">LN($C$10/$AG103)/$H$9+$H$12*$H$9</f>
        <v>-0.77945333231832126</v>
      </c>
      <c r="AR103" s="80">
        <f t="shared" si="72"/>
        <v>124</v>
      </c>
      <c r="AS103" s="25">
        <f t="shared" si="30"/>
        <v>0</v>
      </c>
      <c r="AT103" s="60">
        <f t="shared" si="31"/>
        <v>0</v>
      </c>
      <c r="AU103" s="19">
        <f t="shared" si="32"/>
        <v>-3.5527136788005009E-15</v>
      </c>
      <c r="AV103" s="60">
        <f t="shared" si="33"/>
        <v>0</v>
      </c>
      <c r="AW103" s="16">
        <f t="shared" si="34"/>
        <v>0</v>
      </c>
      <c r="AY103" s="80">
        <f t="shared" si="73"/>
        <v>124</v>
      </c>
      <c r="AZ103" s="40">
        <f t="shared" si="35"/>
        <v>28.898233239290548</v>
      </c>
      <c r="BA103" s="57">
        <f t="shared" si="36"/>
        <v>28.898233239290548</v>
      </c>
      <c r="BB103" s="18">
        <f t="shared" si="37"/>
        <v>28.898233239290548</v>
      </c>
      <c r="BC103" s="76">
        <f t="shared" si="38"/>
        <v>28.898233239290548</v>
      </c>
      <c r="BD103" s="18">
        <f t="shared" si="39"/>
        <v>28.898233239290562</v>
      </c>
      <c r="BE103" s="13">
        <f t="shared" si="40"/>
        <v>124</v>
      </c>
      <c r="BF103" s="13">
        <f t="shared" si="41"/>
        <v>-0.77945333231832126</v>
      </c>
      <c r="BG103" s="13">
        <f t="shared" si="42"/>
        <v>1.371660463851134</v>
      </c>
      <c r="BH103" s="13">
        <f t="shared" si="43"/>
        <v>-0.77945333231832126</v>
      </c>
      <c r="BJ103" s="80">
        <f t="shared" si="74"/>
        <v>124</v>
      </c>
      <c r="BK103" s="43">
        <f t="shared" si="44"/>
        <v>0</v>
      </c>
      <c r="BL103" s="59">
        <f t="shared" si="45"/>
        <v>0</v>
      </c>
      <c r="BM103" s="19">
        <f t="shared" si="46"/>
        <v>0</v>
      </c>
      <c r="BN103" s="59">
        <f t="shared" si="47"/>
        <v>0</v>
      </c>
      <c r="BO103" s="19">
        <f t="shared" si="48"/>
        <v>0</v>
      </c>
      <c r="BP103" s="13">
        <f t="shared" si="49"/>
        <v>124</v>
      </c>
      <c r="BQ103" s="13">
        <f t="shared" si="50"/>
        <v>1.371660463851134</v>
      </c>
      <c r="BR103" s="13">
        <f t="shared" si="51"/>
        <v>-0.77945333231832126</v>
      </c>
      <c r="BT103" s="80">
        <f t="shared" si="75"/>
        <v>124</v>
      </c>
      <c r="BU103" s="40">
        <f t="shared" si="52"/>
        <v>1.0520793931366974</v>
      </c>
      <c r="BV103" s="76">
        <f t="shared" si="53"/>
        <v>1.0520793931366974</v>
      </c>
      <c r="BW103" s="18">
        <f t="shared" si="54"/>
        <v>14.101144900219364</v>
      </c>
      <c r="BX103" s="76">
        <f t="shared" si="55"/>
        <v>1.0520793931366974</v>
      </c>
      <c r="BY103" s="18">
        <f t="shared" si="56"/>
        <v>14.101144900219367</v>
      </c>
      <c r="BZ103" s="13">
        <f t="shared" si="57"/>
        <v>124</v>
      </c>
      <c r="CA103" s="13">
        <f t="shared" ref="CA103:CA119" si="88">LN(($C$10^2)/($AG103*$C$9))/$H$9+$H$12*$H$9</f>
        <v>-0.77945333231832126</v>
      </c>
      <c r="CC103" s="80">
        <f t="shared" si="76"/>
        <v>124</v>
      </c>
      <c r="CD103" s="25">
        <f t="shared" si="58"/>
        <v>0</v>
      </c>
      <c r="CE103" s="60">
        <f t="shared" si="59"/>
        <v>0</v>
      </c>
      <c r="CF103" s="19">
        <f t="shared" si="60"/>
        <v>-13.049065507082666</v>
      </c>
      <c r="CG103" s="60">
        <f t="shared" si="61"/>
        <v>0</v>
      </c>
      <c r="CH103" s="19">
        <f t="shared" si="62"/>
        <v>-13.04906550708267</v>
      </c>
      <c r="CI103" s="13">
        <f t="shared" si="63"/>
        <v>124</v>
      </c>
      <c r="CJ103" s="13">
        <f t="shared" ref="CJ103:CJ119" si="89">LN($AG103/$C$10)/$H$9+$H$12*$H$9</f>
        <v>1.371660463851134</v>
      </c>
      <c r="CK103" s="13">
        <f t="shared" ref="CK103:CK119" si="90">LN($C$10/$CC103)/$H$9+$H$12*$H$9</f>
        <v>-0.77945333231832126</v>
      </c>
    </row>
    <row r="104" spans="3:89">
      <c r="C104" s="80">
        <f t="shared" si="65"/>
        <v>125</v>
      </c>
      <c r="D104" s="21">
        <f t="shared" ref="D104:D119" si="91">$C104*(EXP(-$J$7*$C$12)*NORMSDIST(E104))-(($C$9*(EXP(-$L$7*$C$12))*(NORMSDIST(F104))))</f>
        <v>29.816222707662121</v>
      </c>
      <c r="E104" s="31">
        <f t="shared" ref="E104:E119" si="92">((LN($C104/$C$9)+($L$7-$J$7+($C$13^2/2))*$C$12))/($C$13*($C$12^(1/2)))</f>
        <v>1.4118213223374554</v>
      </c>
      <c r="F104" s="31">
        <f t="shared" ref="F104:F119" si="93">E104-($C$13*($C$12^(1/2)))</f>
        <v>1.2118213223374554</v>
      </c>
      <c r="H104" s="80">
        <f t="shared" si="66"/>
        <v>125</v>
      </c>
      <c r="I104" s="21">
        <f t="shared" ref="I104:I119" si="94">$C$9*(EXP(-$L$7*$C$12)*NORMSDIST(-K104))-(($H104*(EXP(-$J$7*$C$12))*(NORMSDIST(-J104))))</f>
        <v>0.9700688615082651</v>
      </c>
      <c r="J104" s="31">
        <f t="shared" ref="J104:J119" si="95">((LN($C104/$C$9)+($L$7-$J$7+($C$13^2/2))*$C$12))/($C$13*($C$12^(1/2)))</f>
        <v>1.4118213223374554</v>
      </c>
      <c r="K104" s="31">
        <f t="shared" ref="K104:K119" si="96">J104-($C$13*($C$12^(1/2)))</f>
        <v>1.2118213223374554</v>
      </c>
      <c r="N104" s="80">
        <f t="shared" si="67"/>
        <v>125</v>
      </c>
      <c r="O104" s="40">
        <f t="shared" ref="O104:O118" si="97">IF($C$10&lt;$C$9,$P104,$R104)</f>
        <v>1.3670400735450414</v>
      </c>
      <c r="P104" s="74">
        <f t="shared" ref="P104:P119" si="98">IF($N104&lt;$C$10,$D104,$Q104)</f>
        <v>1.3670400735450396</v>
      </c>
      <c r="Q104" s="18">
        <f t="shared" ref="Q104:Q118" si="99">$T104*(($C$10/$N104)^(2*$H$12))*NORMSDIST($U104)-$H$8*(($C$10/$N104)^(2*$H$12-2))*NORMSDIST($U104-$H$9)</f>
        <v>1.3670400735450396</v>
      </c>
      <c r="R104" s="74">
        <f t="shared" ref="R104:R119" si="100">IF($N104&lt;$C$10,$D104,$S104)</f>
        <v>1.3670400735450414</v>
      </c>
      <c r="S104" s="15">
        <f t="shared" ref="S104:S119" si="101">$D104-$AB104</f>
        <v>1.3670400735450414</v>
      </c>
      <c r="T104" s="13">
        <f t="shared" ref="T104:T119" si="102">$N104*EXP(-$J$7*$C$12)</f>
        <v>125</v>
      </c>
      <c r="U104" s="13">
        <f t="shared" ref="U104:U118" si="103">LN(($C$10^2)/($N104*$C$9))/$H$9+$H$12*$H$9</f>
        <v>-0.81961419080464193</v>
      </c>
      <c r="W104" s="80">
        <f t="shared" si="68"/>
        <v>125</v>
      </c>
      <c r="X104" s="43">
        <f t="shared" ref="X104:X118" si="104">IF($C$10&lt;$C$9,$Y104,$AA104)</f>
        <v>28.449182634117079</v>
      </c>
      <c r="Y104" s="59">
        <f t="shared" ref="Y104:Y118" si="105">IF($Z104&lt;0,0,$Z104)</f>
        <v>28.449182634117079</v>
      </c>
      <c r="Z104" s="19">
        <f t="shared" ref="Z104:Z118" si="106">IF(($D104-$Q104)&lt;0,0,$D104-$Q104)</f>
        <v>28.449182634117079</v>
      </c>
      <c r="AA104" s="59">
        <f t="shared" ref="AA104:AA119" si="107">IF($AB104&lt;0,0,$AB104)</f>
        <v>28.449182634117079</v>
      </c>
      <c r="AB104" s="16">
        <f t="shared" ref="AB104:AB118" si="108">$AC104*NORMSDIST($AD104)-$H$8*NORMSDIST($AD104-$H$9)-$AC104*(($C$10/$W104)^(2*$H$12))*(NORMSDIST($AE104))+$H$8*(($C$10/$W104)^(2*$H$12-2))*(NORMSDIST($AE104-$H$9))</f>
        <v>28.449182634117079</v>
      </c>
      <c r="AC104" s="13">
        <f t="shared" ref="AC104:AC119" si="109">$W104*EXP(-$J$7*$C$12)</f>
        <v>125</v>
      </c>
      <c r="AD104" s="13">
        <f t="shared" ref="AD104:AD119" si="110">LN($W104/$C$10)/$H$9+$H$12*$H$9</f>
        <v>1.4118213223374554</v>
      </c>
      <c r="AE104" s="13">
        <f t="shared" ref="AE104:AE119" si="111">LN($C$10/$W104)/$H$9+$H$12*$H$9</f>
        <v>-0.81961419080464193</v>
      </c>
      <c r="AG104" s="80">
        <f t="shared" si="71"/>
        <v>125</v>
      </c>
      <c r="AH104" s="24">
        <f t="shared" ref="AH104:AH118" si="112">IF($C$10&lt;$C$9,$AI104,$AK104)</f>
        <v>0</v>
      </c>
      <c r="AI104" s="74">
        <f t="shared" ref="AI104:AI119" si="113">IF($AG104&lt;$C$10,$I104,$AJ104)</f>
        <v>0.9700688615082651</v>
      </c>
      <c r="AJ104" s="18">
        <f t="shared" si="84"/>
        <v>0.9700688615082651</v>
      </c>
      <c r="AK104" s="58">
        <f t="shared" ref="AK104:AK119" si="114">IF($AL104&lt;0,0,$AL104)</f>
        <v>0</v>
      </c>
      <c r="AL104" s="15">
        <f t="shared" si="83"/>
        <v>0</v>
      </c>
      <c r="AM104" s="13">
        <f t="shared" ref="AM104:AM119" si="115">$AG104*EXP(-$J$7*$C$12)</f>
        <v>125</v>
      </c>
      <c r="AN104" s="13">
        <f t="shared" si="85"/>
        <v>-0.81961419080464193</v>
      </c>
      <c r="AO104" s="13">
        <f t="shared" si="86"/>
        <v>1.4118213223374554</v>
      </c>
      <c r="AP104" s="13">
        <f t="shared" si="87"/>
        <v>-0.81961419080464193</v>
      </c>
      <c r="AR104" s="80">
        <f t="shared" si="72"/>
        <v>125</v>
      </c>
      <c r="AS104" s="25">
        <f t="shared" ref="AS104:AS118" si="116">IF($C$10&lt;$C$9,$AT104,$AV104)</f>
        <v>0</v>
      </c>
      <c r="AT104" s="60">
        <f t="shared" ref="AT104:AT119" si="117">IF($AU104&lt;0,0,$AU104)</f>
        <v>0</v>
      </c>
      <c r="AU104" s="19">
        <f t="shared" ref="AU104:AU119" si="118">$I104-$AJ104</f>
        <v>0</v>
      </c>
      <c r="AV104" s="60">
        <f t="shared" ref="AV104:AV119" si="119">IF($AW104&lt;0,0,$AW104)</f>
        <v>0</v>
      </c>
      <c r="AW104" s="16">
        <f t="shared" ref="AW104:AW119" si="120">IF($C$10&gt;$C$9,0,0)</f>
        <v>0</v>
      </c>
      <c r="AY104" s="80">
        <f t="shared" si="73"/>
        <v>125</v>
      </c>
      <c r="AZ104" s="40">
        <f t="shared" ref="AZ104:AZ119" si="121">IF($C$10&lt;$C$9,$BA104,$BC104)</f>
        <v>29.816222707662121</v>
      </c>
      <c r="BA104" s="57">
        <f t="shared" ref="BA104:BA119" si="122">IF($BB104&lt;0,0,$BB104)</f>
        <v>29.816222707662121</v>
      </c>
      <c r="BB104" s="18">
        <f t="shared" ref="BB104:BB118" si="123">IF($C$10&lt;=$C$9,$D104,0)</f>
        <v>29.816222707662121</v>
      </c>
      <c r="BC104" s="76">
        <f t="shared" ref="BC104:BC119" si="124">IF($AY104&gt;$C$10,$D104,$BD104)</f>
        <v>29.816222707662121</v>
      </c>
      <c r="BD104" s="18">
        <f t="shared" ref="BD104:BD119" si="125">$BE104*NORMSDIST($BG104)-$H$8*NORMSDIST($BG104-$H$9)-$BE104*(($C$10/$AY104)^(2*$H$12))*(NORMSDIST(-$BF104)-NORMSDIST(-$BH104))+$H$8*(($C$10/$AY104)^(2*$H$12-2))*(NORMSDIST(-$BF104+$H$9)-NORMSDIST(-$BH104+$H$9))</f>
        <v>29.816222707662121</v>
      </c>
      <c r="BE104" s="13">
        <f t="shared" ref="BE104:BE119" si="126">$AY104*EXP(-$J$7*$C$12)</f>
        <v>125</v>
      </c>
      <c r="BF104" s="13">
        <f t="shared" ref="BF104:BF119" si="127">LN(($C$10^2)/($AY104*$C$9))/$H$9+$H$12*$H$9</f>
        <v>-0.81961419080464193</v>
      </c>
      <c r="BG104" s="13">
        <f t="shared" ref="BG104:BG119" si="128">LN($AY104/$C$10)/$H$9+$H$12*$H$9</f>
        <v>1.4118213223374554</v>
      </c>
      <c r="BH104" s="13">
        <f t="shared" ref="BH104:BH119" si="129">LN($C$10/$AY104)/$H$9+$H$12*$H$9</f>
        <v>-0.81961419080464193</v>
      </c>
      <c r="BJ104" s="80">
        <f t="shared" si="74"/>
        <v>125</v>
      </c>
      <c r="BK104" s="43">
        <f t="shared" ref="BK104:BK119" si="130">IF($C$10&lt;$C$9,$BL104,$BN104)</f>
        <v>0</v>
      </c>
      <c r="BL104" s="59">
        <f t="shared" ref="BL104:BL119" si="131">IF($BM104&lt;0,0,$BM104)</f>
        <v>0</v>
      </c>
      <c r="BM104" s="19">
        <f t="shared" ref="BM104:BM119" si="132">IF($C$10&lt;=$C$9,0,0)</f>
        <v>0</v>
      </c>
      <c r="BN104" s="59">
        <f t="shared" ref="BN104:BN119" si="133">IF($BO104&lt;0,0,$BO104)</f>
        <v>0</v>
      </c>
      <c r="BO104" s="19">
        <f t="shared" ref="BO104:BO119" si="134">$D104-$BD104</f>
        <v>0</v>
      </c>
      <c r="BP104" s="13">
        <f t="shared" ref="BP104:BP119" si="135">$BJ104*EXP(-$J$7*$C$12)</f>
        <v>125</v>
      </c>
      <c r="BQ104" s="13">
        <f t="shared" ref="BQ104:BQ119" si="136">LN($BJ104/$C$10)/$H$9+$H$12*$H$9</f>
        <v>1.4118213223374554</v>
      </c>
      <c r="BR104" s="13">
        <f t="shared" ref="BR104:BR119" si="137">LN($C$10/$BJ104)/$H$9+$H$12*$H$9</f>
        <v>-0.81961419080464193</v>
      </c>
      <c r="BT104" s="80">
        <f t="shared" si="75"/>
        <v>125</v>
      </c>
      <c r="BU104" s="40">
        <f t="shared" ref="BU104:BU119" si="138">IF($C$10&lt;$C$9,$BV104,$BX104)</f>
        <v>0.9700688615082651</v>
      </c>
      <c r="BV104" s="76">
        <f t="shared" ref="BV104:BV119" si="139">IF($BT104&gt;$C$10,$I104,$BW104)</f>
        <v>0.9700688615082651</v>
      </c>
      <c r="BW104" s="18">
        <f t="shared" ref="BW104:BW119" si="140">$I104-$CF104</f>
        <v>14.402968410807125</v>
      </c>
      <c r="BX104" s="76">
        <f t="shared" ref="BX104:BX119" si="141">IF($BT104&gt;$C$10,$I104,$BY104)</f>
        <v>0.9700688615082651</v>
      </c>
      <c r="BY104" s="18">
        <f t="shared" ref="BY104:BY119" si="142">-$BZ104*(($C$10/$BT104)^(2*$H$12))*NORMSDIST(-$CA104)+$H$8*(($C$10/$BT104)^(2*$H$12-2))*NORMSDIST(-$CA104+$H$9)</f>
        <v>14.402968410807127</v>
      </c>
      <c r="BZ104" s="13">
        <f t="shared" ref="BZ104:BZ119" si="143">$AG104*EXP(-$J$7*$C$12)</f>
        <v>125</v>
      </c>
      <c r="CA104" s="13">
        <f t="shared" si="88"/>
        <v>-0.81961419080464193</v>
      </c>
      <c r="CC104" s="80">
        <f t="shared" si="76"/>
        <v>125</v>
      </c>
      <c r="CD104" s="25">
        <f t="shared" ref="CD104:CD119" si="144">IF($C$10&lt;$C$9,$CE104,$CG104)</f>
        <v>0</v>
      </c>
      <c r="CE104" s="60">
        <f t="shared" ref="CE104:CE119" si="145">IF($CF104&lt;0,0,$CF104)</f>
        <v>0</v>
      </c>
      <c r="CF104" s="19">
        <f t="shared" ref="CF104:CF119" si="146">-$CI104*NORMSDIST(-$CJ104)+$H$8*NORMSDIST(-$CJ104+$H$9)+$CI104*(($C$10/$CC104)^(2*$H$12))*(NORMSDIST(-$CK104))-$H$8*(($C$10/$CC104)^(2*$H$12-2))*(NORMSDIST(-$CK104+$H$9))</f>
        <v>-13.43289954929886</v>
      </c>
      <c r="CG104" s="60">
        <f t="shared" ref="CG104:CG119" si="147">IF($CH104&lt;0,0,$CH104)</f>
        <v>0</v>
      </c>
      <c r="CH104" s="19">
        <f t="shared" ref="CH104:CH119" si="148">$I104-$BY104</f>
        <v>-13.432899549298861</v>
      </c>
      <c r="CI104" s="13">
        <f t="shared" ref="CI104:CI119" si="149">$CC104*EXP(-$J$7*$C$12)</f>
        <v>125</v>
      </c>
      <c r="CJ104" s="13">
        <f t="shared" si="89"/>
        <v>1.4118213223374554</v>
      </c>
      <c r="CK104" s="13">
        <f t="shared" si="90"/>
        <v>-0.81961419080464193</v>
      </c>
    </row>
    <row r="105" spans="3:89">
      <c r="C105" s="80">
        <f t="shared" ref="C105:C119" si="150">C104+1</f>
        <v>126</v>
      </c>
      <c r="D105" s="21">
        <f t="shared" si="91"/>
        <v>30.740104068029822</v>
      </c>
      <c r="E105" s="31">
        <f t="shared" si="92"/>
        <v>1.4516621705833399</v>
      </c>
      <c r="F105" s="31">
        <f t="shared" si="93"/>
        <v>1.25166217058334</v>
      </c>
      <c r="H105" s="80">
        <f t="shared" ref="H105:H119" si="151">H104+1</f>
        <v>126</v>
      </c>
      <c r="I105" s="21">
        <f t="shared" si="94"/>
        <v>0.89395022187598094</v>
      </c>
      <c r="J105" s="31">
        <f t="shared" si="95"/>
        <v>1.4516621705833399</v>
      </c>
      <c r="K105" s="31">
        <f t="shared" si="96"/>
        <v>1.25166217058334</v>
      </c>
      <c r="N105" s="80">
        <f t="shared" ref="N105:N119" si="152">N104+1</f>
        <v>126</v>
      </c>
      <c r="O105" s="40">
        <f t="shared" si="97"/>
        <v>1.2546099985967274</v>
      </c>
      <c r="P105" s="74">
        <f t="shared" si="98"/>
        <v>1.2546099985967398</v>
      </c>
      <c r="Q105" s="18">
        <f t="shared" si="99"/>
        <v>1.2546099985967398</v>
      </c>
      <c r="R105" s="74">
        <f t="shared" si="100"/>
        <v>1.2546099985967274</v>
      </c>
      <c r="S105" s="15">
        <f t="shared" si="101"/>
        <v>1.2546099985967274</v>
      </c>
      <c r="T105" s="13">
        <f t="shared" si="102"/>
        <v>126</v>
      </c>
      <c r="U105" s="13">
        <f t="shared" si="103"/>
        <v>-0.85945503905052689</v>
      </c>
      <c r="W105" s="80">
        <f t="shared" ref="W105:W119" si="153">W104+1</f>
        <v>126</v>
      </c>
      <c r="X105" s="43">
        <f>IF($C$10&lt;$C$9,$Y105,$AA105)</f>
        <v>29.485494069433095</v>
      </c>
      <c r="Y105" s="59">
        <f t="shared" si="105"/>
        <v>29.485494069433081</v>
      </c>
      <c r="Z105" s="19">
        <f t="shared" si="106"/>
        <v>29.485494069433081</v>
      </c>
      <c r="AA105" s="59">
        <f t="shared" si="107"/>
        <v>29.485494069433095</v>
      </c>
      <c r="AB105" s="16">
        <f t="shared" si="108"/>
        <v>29.485494069433095</v>
      </c>
      <c r="AC105" s="13">
        <f t="shared" si="109"/>
        <v>126</v>
      </c>
      <c r="AD105" s="13">
        <f t="shared" si="110"/>
        <v>1.4516621705833397</v>
      </c>
      <c r="AE105" s="13">
        <f t="shared" si="111"/>
        <v>-0.85945503905052689</v>
      </c>
      <c r="AG105" s="80">
        <f t="shared" ref="AG105:AG119" si="154">AG104+1</f>
        <v>126</v>
      </c>
      <c r="AH105" s="24">
        <f t="shared" si="112"/>
        <v>0</v>
      </c>
      <c r="AI105" s="74">
        <f t="shared" si="113"/>
        <v>0.89395022187598272</v>
      </c>
      <c r="AJ105" s="18">
        <f t="shared" si="84"/>
        <v>0.89395022187598272</v>
      </c>
      <c r="AK105" s="58">
        <f t="shared" si="114"/>
        <v>0</v>
      </c>
      <c r="AL105" s="15">
        <f t="shared" si="83"/>
        <v>0</v>
      </c>
      <c r="AM105" s="13">
        <f t="shared" si="115"/>
        <v>126</v>
      </c>
      <c r="AN105" s="13">
        <f t="shared" si="85"/>
        <v>-0.85945503905052689</v>
      </c>
      <c r="AO105" s="13">
        <f t="shared" si="86"/>
        <v>1.4516621705833397</v>
      </c>
      <c r="AP105" s="13">
        <f t="shared" si="87"/>
        <v>-0.85945503905052689</v>
      </c>
      <c r="AR105" s="80">
        <f t="shared" ref="AR105:AR119" si="155">AR104+1</f>
        <v>126</v>
      </c>
      <c r="AS105" s="25">
        <f t="shared" si="116"/>
        <v>0</v>
      </c>
      <c r="AT105" s="60">
        <f t="shared" si="117"/>
        <v>0</v>
      </c>
      <c r="AU105" s="19">
        <f t="shared" si="118"/>
        <v>-1.7763568394002505E-15</v>
      </c>
      <c r="AV105" s="60">
        <f t="shared" si="119"/>
        <v>0</v>
      </c>
      <c r="AW105" s="16">
        <f t="shared" si="120"/>
        <v>0</v>
      </c>
      <c r="AY105" s="80">
        <f t="shared" ref="AY105:AY119" si="156">AY104+1</f>
        <v>126</v>
      </c>
      <c r="AZ105" s="40">
        <f t="shared" si="121"/>
        <v>30.740104068029822</v>
      </c>
      <c r="BA105" s="57">
        <f t="shared" si="122"/>
        <v>30.740104068029822</v>
      </c>
      <c r="BB105" s="18">
        <f t="shared" si="123"/>
        <v>30.740104068029822</v>
      </c>
      <c r="BC105" s="76">
        <f t="shared" si="124"/>
        <v>30.740104068029822</v>
      </c>
      <c r="BD105" s="18">
        <f t="shared" si="125"/>
        <v>30.740104068029837</v>
      </c>
      <c r="BE105" s="13">
        <f t="shared" si="126"/>
        <v>126</v>
      </c>
      <c r="BF105" s="13">
        <f t="shared" si="127"/>
        <v>-0.85945503905052689</v>
      </c>
      <c r="BG105" s="13">
        <f t="shared" si="128"/>
        <v>1.4516621705833397</v>
      </c>
      <c r="BH105" s="13">
        <f t="shared" si="129"/>
        <v>-0.85945503905052689</v>
      </c>
      <c r="BJ105" s="80">
        <f t="shared" ref="BJ105:BJ119" si="157">BJ104+1</f>
        <v>126</v>
      </c>
      <c r="BK105" s="43">
        <f t="shared" si="130"/>
        <v>0</v>
      </c>
      <c r="BL105" s="59">
        <f t="shared" si="131"/>
        <v>0</v>
      </c>
      <c r="BM105" s="19">
        <f t="shared" si="132"/>
        <v>0</v>
      </c>
      <c r="BN105" s="59">
        <f t="shared" si="133"/>
        <v>0</v>
      </c>
      <c r="BO105" s="19">
        <f t="shared" si="134"/>
        <v>0</v>
      </c>
      <c r="BP105" s="13">
        <f t="shared" si="135"/>
        <v>126</v>
      </c>
      <c r="BQ105" s="13">
        <f t="shared" si="136"/>
        <v>1.4516621705833397</v>
      </c>
      <c r="BR105" s="13">
        <f t="shared" si="137"/>
        <v>-0.85945503905052689</v>
      </c>
      <c r="BT105" s="80">
        <f t="shared" ref="BT105:BT119" si="158">BT104+1</f>
        <v>126</v>
      </c>
      <c r="BU105" s="40">
        <f t="shared" si="138"/>
        <v>0.89395022187598094</v>
      </c>
      <c r="BV105" s="76">
        <f t="shared" si="139"/>
        <v>0.89395022187598094</v>
      </c>
      <c r="BW105" s="18">
        <f t="shared" si="140"/>
        <v>14.699557896242416</v>
      </c>
      <c r="BX105" s="76">
        <f t="shared" si="141"/>
        <v>0.89395022187598094</v>
      </c>
      <c r="BY105" s="18">
        <f t="shared" si="142"/>
        <v>14.699557896242418</v>
      </c>
      <c r="BZ105" s="13">
        <f t="shared" si="143"/>
        <v>126</v>
      </c>
      <c r="CA105" s="13">
        <f t="shared" si="88"/>
        <v>-0.85945503905052689</v>
      </c>
      <c r="CC105" s="80">
        <f t="shared" ref="CC105:CC119" si="159">CC104+1</f>
        <v>126</v>
      </c>
      <c r="CD105" s="25">
        <f t="shared" si="144"/>
        <v>0</v>
      </c>
      <c r="CE105" s="60">
        <f t="shared" si="145"/>
        <v>0</v>
      </c>
      <c r="CF105" s="19">
        <f t="shared" si="146"/>
        <v>-13.805607674366435</v>
      </c>
      <c r="CG105" s="60">
        <f t="shared" si="147"/>
        <v>0</v>
      </c>
      <c r="CH105" s="19">
        <f t="shared" si="148"/>
        <v>-13.805607674366437</v>
      </c>
      <c r="CI105" s="13">
        <f t="shared" si="149"/>
        <v>126</v>
      </c>
      <c r="CJ105" s="13">
        <f t="shared" si="89"/>
        <v>1.4516621705833397</v>
      </c>
      <c r="CK105" s="13">
        <f t="shared" si="90"/>
        <v>-0.85945503905052689</v>
      </c>
    </row>
    <row r="106" spans="3:89">
      <c r="C106" s="80">
        <f t="shared" si="150"/>
        <v>127</v>
      </c>
      <c r="D106" s="21">
        <f t="shared" si="91"/>
        <v>31.669506551228793</v>
      </c>
      <c r="E106" s="31">
        <f t="shared" si="92"/>
        <v>1.4911880681189063</v>
      </c>
      <c r="F106" s="31">
        <f t="shared" si="93"/>
        <v>1.2911880681189063</v>
      </c>
      <c r="H106" s="80">
        <f t="shared" si="151"/>
        <v>127</v>
      </c>
      <c r="I106" s="21">
        <f t="shared" si="94"/>
        <v>0.82335270507494052</v>
      </c>
      <c r="J106" s="31">
        <f t="shared" si="95"/>
        <v>1.4911880681189063</v>
      </c>
      <c r="K106" s="31">
        <f t="shared" si="96"/>
        <v>1.2911880681189063</v>
      </c>
      <c r="N106" s="80">
        <f t="shared" si="152"/>
        <v>127</v>
      </c>
      <c r="O106" s="40">
        <f t="shared" si="97"/>
        <v>1.1509144400324836</v>
      </c>
      <c r="P106" s="74">
        <f t="shared" si="98"/>
        <v>1.1509144400324836</v>
      </c>
      <c r="Q106" s="18">
        <f t="shared" si="99"/>
        <v>1.1509144400324836</v>
      </c>
      <c r="R106" s="74">
        <f t="shared" si="100"/>
        <v>1.1509144400324836</v>
      </c>
      <c r="S106" s="15">
        <f t="shared" si="101"/>
        <v>1.1509144400324836</v>
      </c>
      <c r="T106" s="13">
        <f t="shared" si="102"/>
        <v>127</v>
      </c>
      <c r="U106" s="13">
        <f t="shared" si="103"/>
        <v>-0.89898093658609257</v>
      </c>
      <c r="W106" s="80">
        <f t="shared" si="153"/>
        <v>127</v>
      </c>
      <c r="X106" s="43">
        <f t="shared" si="104"/>
        <v>30.518592111196309</v>
      </c>
      <c r="Y106" s="59">
        <f t="shared" si="105"/>
        <v>30.518592111196309</v>
      </c>
      <c r="Z106" s="19">
        <f t="shared" si="106"/>
        <v>30.518592111196309</v>
      </c>
      <c r="AA106" s="59">
        <f t="shared" si="107"/>
        <v>30.518592111196309</v>
      </c>
      <c r="AB106" s="16">
        <f t="shared" si="108"/>
        <v>30.518592111196309</v>
      </c>
      <c r="AC106" s="13">
        <f t="shared" si="109"/>
        <v>127</v>
      </c>
      <c r="AD106" s="13">
        <f t="shared" si="110"/>
        <v>1.4911880681189063</v>
      </c>
      <c r="AE106" s="13">
        <f t="shared" si="111"/>
        <v>-0.89898093658609257</v>
      </c>
      <c r="AG106" s="80">
        <f t="shared" si="154"/>
        <v>127</v>
      </c>
      <c r="AH106" s="24">
        <f t="shared" si="112"/>
        <v>0</v>
      </c>
      <c r="AI106" s="74">
        <f t="shared" si="113"/>
        <v>0.82335270507494052</v>
      </c>
      <c r="AJ106" s="18">
        <f t="shared" si="84"/>
        <v>0.82335270507494052</v>
      </c>
      <c r="AK106" s="58">
        <f t="shared" si="114"/>
        <v>0</v>
      </c>
      <c r="AL106" s="15">
        <f t="shared" si="83"/>
        <v>0</v>
      </c>
      <c r="AM106" s="13">
        <f t="shared" si="115"/>
        <v>127</v>
      </c>
      <c r="AN106" s="13">
        <f t="shared" si="85"/>
        <v>-0.89898093658609257</v>
      </c>
      <c r="AO106" s="13">
        <f t="shared" si="86"/>
        <v>1.4911880681189063</v>
      </c>
      <c r="AP106" s="13">
        <f t="shared" si="87"/>
        <v>-0.89898093658609257</v>
      </c>
      <c r="AR106" s="80">
        <f t="shared" si="155"/>
        <v>127</v>
      </c>
      <c r="AS106" s="25">
        <f t="shared" si="116"/>
        <v>0</v>
      </c>
      <c r="AT106" s="60">
        <f t="shared" si="117"/>
        <v>0</v>
      </c>
      <c r="AU106" s="19">
        <f t="shared" si="118"/>
        <v>0</v>
      </c>
      <c r="AV106" s="60">
        <f t="shared" si="119"/>
        <v>0</v>
      </c>
      <c r="AW106" s="16">
        <f t="shared" si="120"/>
        <v>0</v>
      </c>
      <c r="AY106" s="80">
        <f t="shared" si="156"/>
        <v>127</v>
      </c>
      <c r="AZ106" s="40">
        <f t="shared" si="121"/>
        <v>31.669506551228793</v>
      </c>
      <c r="BA106" s="57">
        <f t="shared" si="122"/>
        <v>31.669506551228793</v>
      </c>
      <c r="BB106" s="18">
        <f t="shared" si="123"/>
        <v>31.669506551228793</v>
      </c>
      <c r="BC106" s="76">
        <f t="shared" si="124"/>
        <v>31.669506551228793</v>
      </c>
      <c r="BD106" s="18">
        <f t="shared" si="125"/>
        <v>31.669506551228793</v>
      </c>
      <c r="BE106" s="13">
        <f t="shared" si="126"/>
        <v>127</v>
      </c>
      <c r="BF106" s="13">
        <f t="shared" si="127"/>
        <v>-0.89898093658609257</v>
      </c>
      <c r="BG106" s="13">
        <f t="shared" si="128"/>
        <v>1.4911880681189063</v>
      </c>
      <c r="BH106" s="13">
        <f t="shared" si="129"/>
        <v>-0.89898093658609257</v>
      </c>
      <c r="BJ106" s="80">
        <f t="shared" si="157"/>
        <v>127</v>
      </c>
      <c r="BK106" s="43">
        <f t="shared" si="130"/>
        <v>0</v>
      </c>
      <c r="BL106" s="59">
        <f t="shared" si="131"/>
        <v>0</v>
      </c>
      <c r="BM106" s="19">
        <f t="shared" si="132"/>
        <v>0</v>
      </c>
      <c r="BN106" s="59">
        <f t="shared" si="133"/>
        <v>0</v>
      </c>
      <c r="BO106" s="19">
        <f t="shared" si="134"/>
        <v>0</v>
      </c>
      <c r="BP106" s="13">
        <f t="shared" si="135"/>
        <v>127</v>
      </c>
      <c r="BQ106" s="13">
        <f t="shared" si="136"/>
        <v>1.4911880681189063</v>
      </c>
      <c r="BR106" s="13">
        <f t="shared" si="137"/>
        <v>-0.89898093658609257</v>
      </c>
      <c r="BT106" s="80">
        <f t="shared" si="158"/>
        <v>127</v>
      </c>
      <c r="BU106" s="40">
        <f t="shared" si="138"/>
        <v>0.82335270507494052</v>
      </c>
      <c r="BV106" s="76">
        <f t="shared" si="139"/>
        <v>0.82335270507494052</v>
      </c>
      <c r="BW106" s="18">
        <f t="shared" si="140"/>
        <v>14.990774490374294</v>
      </c>
      <c r="BX106" s="76">
        <f t="shared" si="141"/>
        <v>0.82335270507494052</v>
      </c>
      <c r="BY106" s="18">
        <f t="shared" si="142"/>
        <v>14.990774490374292</v>
      </c>
      <c r="BZ106" s="13">
        <f t="shared" si="143"/>
        <v>127</v>
      </c>
      <c r="CA106" s="13">
        <f t="shared" si="88"/>
        <v>-0.89898093658609257</v>
      </c>
      <c r="CC106" s="80">
        <f t="shared" si="159"/>
        <v>127</v>
      </c>
      <c r="CD106" s="25">
        <f t="shared" si="144"/>
        <v>0</v>
      </c>
      <c r="CE106" s="60">
        <f t="shared" si="145"/>
        <v>0</v>
      </c>
      <c r="CF106" s="19">
        <f t="shared" si="146"/>
        <v>-14.167421785299354</v>
      </c>
      <c r="CG106" s="60">
        <f t="shared" si="147"/>
        <v>0</v>
      </c>
      <c r="CH106" s="19">
        <f t="shared" si="148"/>
        <v>-14.167421785299352</v>
      </c>
      <c r="CI106" s="13">
        <f t="shared" si="149"/>
        <v>127</v>
      </c>
      <c r="CJ106" s="13">
        <f t="shared" si="89"/>
        <v>1.4911880681189063</v>
      </c>
      <c r="CK106" s="13">
        <f t="shared" si="90"/>
        <v>-0.89898093658609257</v>
      </c>
    </row>
    <row r="107" spans="3:89">
      <c r="C107" s="80">
        <f t="shared" si="150"/>
        <v>128</v>
      </c>
      <c r="D107" s="21">
        <f t="shared" si="91"/>
        <v>32.604077265735228</v>
      </c>
      <c r="E107" s="31">
        <f t="shared" si="92"/>
        <v>1.5304039554240356</v>
      </c>
      <c r="F107" s="31">
        <f t="shared" si="93"/>
        <v>1.3304039554240357</v>
      </c>
      <c r="H107" s="80">
        <f t="shared" si="151"/>
        <v>128</v>
      </c>
      <c r="I107" s="21">
        <f t="shared" si="94"/>
        <v>0.75792341958136156</v>
      </c>
      <c r="J107" s="31">
        <f t="shared" si="95"/>
        <v>1.5304039554240356</v>
      </c>
      <c r="K107" s="31">
        <f t="shared" si="96"/>
        <v>1.3304039554240357</v>
      </c>
      <c r="N107" s="80">
        <f t="shared" si="152"/>
        <v>128</v>
      </c>
      <c r="O107" s="40">
        <f t="shared" si="97"/>
        <v>1.0553284728340415</v>
      </c>
      <c r="P107" s="74">
        <f t="shared" si="98"/>
        <v>1.0553284728340433</v>
      </c>
      <c r="Q107" s="18">
        <f t="shared" si="99"/>
        <v>1.0553284728340433</v>
      </c>
      <c r="R107" s="74">
        <f t="shared" si="100"/>
        <v>1.0553284728340415</v>
      </c>
      <c r="S107" s="15">
        <f t="shared" si="101"/>
        <v>1.0553284728340415</v>
      </c>
      <c r="T107" s="13">
        <f t="shared" si="102"/>
        <v>128</v>
      </c>
      <c r="U107" s="13">
        <f t="shared" si="103"/>
        <v>-0.93819682389122216</v>
      </c>
      <c r="W107" s="80">
        <f t="shared" si="153"/>
        <v>128</v>
      </c>
      <c r="X107" s="43">
        <f t="shared" si="104"/>
        <v>31.548748792901186</v>
      </c>
      <c r="Y107" s="59">
        <f t="shared" si="105"/>
        <v>31.548748792901186</v>
      </c>
      <c r="Z107" s="19">
        <f t="shared" si="106"/>
        <v>31.548748792901186</v>
      </c>
      <c r="AA107" s="59">
        <f t="shared" si="107"/>
        <v>31.548748792901186</v>
      </c>
      <c r="AB107" s="16">
        <f t="shared" si="108"/>
        <v>31.548748792901186</v>
      </c>
      <c r="AC107" s="13">
        <f t="shared" si="109"/>
        <v>128</v>
      </c>
      <c r="AD107" s="13">
        <f t="shared" si="110"/>
        <v>1.5304039554240356</v>
      </c>
      <c r="AE107" s="13">
        <f t="shared" si="111"/>
        <v>-0.93819682389122216</v>
      </c>
      <c r="AG107" s="80">
        <f t="shared" si="154"/>
        <v>128</v>
      </c>
      <c r="AH107" s="24">
        <f t="shared" si="112"/>
        <v>0</v>
      </c>
      <c r="AI107" s="74">
        <f t="shared" si="113"/>
        <v>0.75792341958135978</v>
      </c>
      <c r="AJ107" s="18">
        <f t="shared" si="84"/>
        <v>0.75792341958135978</v>
      </c>
      <c r="AK107" s="58">
        <f t="shared" si="114"/>
        <v>0</v>
      </c>
      <c r="AL107" s="15">
        <f t="shared" si="83"/>
        <v>0</v>
      </c>
      <c r="AM107" s="13">
        <f t="shared" si="115"/>
        <v>128</v>
      </c>
      <c r="AN107" s="13">
        <f t="shared" si="85"/>
        <v>-0.93819682389122216</v>
      </c>
      <c r="AO107" s="13">
        <f t="shared" si="86"/>
        <v>1.5304039554240356</v>
      </c>
      <c r="AP107" s="13">
        <f t="shared" si="87"/>
        <v>-0.93819682389122216</v>
      </c>
      <c r="AR107" s="80">
        <f t="shared" si="155"/>
        <v>128</v>
      </c>
      <c r="AS107" s="25">
        <f t="shared" si="116"/>
        <v>0</v>
      </c>
      <c r="AT107" s="60">
        <f t="shared" si="117"/>
        <v>1.7763568394002505E-15</v>
      </c>
      <c r="AU107" s="19">
        <f t="shared" si="118"/>
        <v>1.7763568394002505E-15</v>
      </c>
      <c r="AV107" s="60">
        <f t="shared" si="119"/>
        <v>0</v>
      </c>
      <c r="AW107" s="16">
        <f t="shared" si="120"/>
        <v>0</v>
      </c>
      <c r="AY107" s="80">
        <f t="shared" si="156"/>
        <v>128</v>
      </c>
      <c r="AZ107" s="40">
        <f t="shared" si="121"/>
        <v>32.604077265735228</v>
      </c>
      <c r="BA107" s="57">
        <f t="shared" si="122"/>
        <v>32.604077265735228</v>
      </c>
      <c r="BB107" s="18">
        <f t="shared" si="123"/>
        <v>32.604077265735228</v>
      </c>
      <c r="BC107" s="76">
        <f t="shared" si="124"/>
        <v>32.604077265735228</v>
      </c>
      <c r="BD107" s="18">
        <f t="shared" si="125"/>
        <v>32.604077265735228</v>
      </c>
      <c r="BE107" s="13">
        <f t="shared" si="126"/>
        <v>128</v>
      </c>
      <c r="BF107" s="13">
        <f t="shared" si="127"/>
        <v>-0.93819682389122216</v>
      </c>
      <c r="BG107" s="13">
        <f t="shared" si="128"/>
        <v>1.5304039554240356</v>
      </c>
      <c r="BH107" s="13">
        <f t="shared" si="129"/>
        <v>-0.93819682389122216</v>
      </c>
      <c r="BJ107" s="80">
        <f t="shared" si="157"/>
        <v>128</v>
      </c>
      <c r="BK107" s="43">
        <f t="shared" si="130"/>
        <v>0</v>
      </c>
      <c r="BL107" s="59">
        <f t="shared" si="131"/>
        <v>0</v>
      </c>
      <c r="BM107" s="19">
        <f t="shared" si="132"/>
        <v>0</v>
      </c>
      <c r="BN107" s="59">
        <f t="shared" si="133"/>
        <v>0</v>
      </c>
      <c r="BO107" s="19">
        <f t="shared" si="134"/>
        <v>0</v>
      </c>
      <c r="BP107" s="13">
        <f t="shared" si="135"/>
        <v>128</v>
      </c>
      <c r="BQ107" s="13">
        <f t="shared" si="136"/>
        <v>1.5304039554240356</v>
      </c>
      <c r="BR107" s="13">
        <f t="shared" si="137"/>
        <v>-0.93819682389122216</v>
      </c>
      <c r="BT107" s="80">
        <f t="shared" si="158"/>
        <v>128</v>
      </c>
      <c r="BU107" s="40">
        <f t="shared" si="138"/>
        <v>0.75792341958136156</v>
      </c>
      <c r="BV107" s="76">
        <f t="shared" si="139"/>
        <v>0.75792341958136156</v>
      </c>
      <c r="BW107" s="18">
        <f t="shared" si="140"/>
        <v>15.27649850761607</v>
      </c>
      <c r="BX107" s="76">
        <f t="shared" si="141"/>
        <v>0.75792341958136156</v>
      </c>
      <c r="BY107" s="18">
        <f t="shared" si="142"/>
        <v>15.276498507616068</v>
      </c>
      <c r="BZ107" s="13">
        <f t="shared" si="143"/>
        <v>128</v>
      </c>
      <c r="CA107" s="13">
        <f t="shared" si="88"/>
        <v>-0.93819682389122216</v>
      </c>
      <c r="CC107" s="80">
        <f t="shared" si="159"/>
        <v>128</v>
      </c>
      <c r="CD107" s="25">
        <f t="shared" si="144"/>
        <v>0</v>
      </c>
      <c r="CE107" s="60">
        <f t="shared" si="145"/>
        <v>0</v>
      </c>
      <c r="CF107" s="19">
        <f t="shared" si="146"/>
        <v>-14.518575088034709</v>
      </c>
      <c r="CG107" s="60">
        <f t="shared" si="147"/>
        <v>0</v>
      </c>
      <c r="CH107" s="19">
        <f t="shared" si="148"/>
        <v>-14.518575088034707</v>
      </c>
      <c r="CI107" s="13">
        <f t="shared" si="149"/>
        <v>128</v>
      </c>
      <c r="CJ107" s="13">
        <f t="shared" si="89"/>
        <v>1.5304039554240356</v>
      </c>
      <c r="CK107" s="13">
        <f t="shared" si="90"/>
        <v>-0.93819682389122216</v>
      </c>
    </row>
    <row r="108" spans="3:89">
      <c r="C108" s="80">
        <f t="shared" si="150"/>
        <v>129</v>
      </c>
      <c r="D108" s="21">
        <f t="shared" si="91"/>
        <v>33.543480914443862</v>
      </c>
      <c r="E108" s="31">
        <f t="shared" si="92"/>
        <v>1.5693146576343102</v>
      </c>
      <c r="F108" s="31">
        <f t="shared" si="93"/>
        <v>1.3693146576343103</v>
      </c>
      <c r="H108" s="80">
        <f t="shared" si="151"/>
        <v>129</v>
      </c>
      <c r="I108" s="21">
        <f t="shared" si="94"/>
        <v>0.69732706829000257</v>
      </c>
      <c r="J108" s="31">
        <f t="shared" si="95"/>
        <v>1.5693146576343102</v>
      </c>
      <c r="K108" s="31">
        <f t="shared" si="96"/>
        <v>1.3693146576343103</v>
      </c>
      <c r="N108" s="80">
        <f t="shared" si="152"/>
        <v>129</v>
      </c>
      <c r="O108" s="40">
        <f t="shared" si="97"/>
        <v>0.96726642184157186</v>
      </c>
      <c r="P108" s="74">
        <f t="shared" si="98"/>
        <v>0.96726642184157186</v>
      </c>
      <c r="Q108" s="18">
        <f t="shared" si="99"/>
        <v>0.96726642184157186</v>
      </c>
      <c r="R108" s="74">
        <f t="shared" si="100"/>
        <v>0.96726642184157186</v>
      </c>
      <c r="S108" s="15">
        <f t="shared" si="101"/>
        <v>0.96726642184157186</v>
      </c>
      <c r="T108" s="13">
        <f t="shared" si="102"/>
        <v>129</v>
      </c>
      <c r="U108" s="13">
        <f t="shared" si="103"/>
        <v>-0.97710752610149676</v>
      </c>
      <c r="W108" s="80">
        <f t="shared" si="153"/>
        <v>129</v>
      </c>
      <c r="X108" s="43">
        <f t="shared" si="104"/>
        <v>32.57621449260229</v>
      </c>
      <c r="Y108" s="59">
        <f t="shared" si="105"/>
        <v>32.57621449260229</v>
      </c>
      <c r="Z108" s="19">
        <f t="shared" si="106"/>
        <v>32.57621449260229</v>
      </c>
      <c r="AA108" s="59">
        <f t="shared" si="107"/>
        <v>32.57621449260229</v>
      </c>
      <c r="AB108" s="16">
        <f t="shared" si="108"/>
        <v>32.57621449260229</v>
      </c>
      <c r="AC108" s="13">
        <f t="shared" si="109"/>
        <v>129</v>
      </c>
      <c r="AD108" s="13">
        <f t="shared" si="110"/>
        <v>1.5693146576343102</v>
      </c>
      <c r="AE108" s="13">
        <f t="shared" si="111"/>
        <v>-0.97710752610149676</v>
      </c>
      <c r="AG108" s="80">
        <f t="shared" si="154"/>
        <v>129</v>
      </c>
      <c r="AH108" s="24">
        <f t="shared" si="112"/>
        <v>0</v>
      </c>
      <c r="AI108" s="74">
        <f t="shared" si="113"/>
        <v>0.6973270682900008</v>
      </c>
      <c r="AJ108" s="18">
        <f t="shared" si="84"/>
        <v>0.6973270682900008</v>
      </c>
      <c r="AK108" s="58">
        <f t="shared" si="114"/>
        <v>0</v>
      </c>
      <c r="AL108" s="15">
        <f t="shared" si="83"/>
        <v>0</v>
      </c>
      <c r="AM108" s="13">
        <f t="shared" si="115"/>
        <v>129</v>
      </c>
      <c r="AN108" s="13">
        <f t="shared" si="85"/>
        <v>-0.97710752610149676</v>
      </c>
      <c r="AO108" s="13">
        <f t="shared" si="86"/>
        <v>1.5693146576343102</v>
      </c>
      <c r="AP108" s="13">
        <f t="shared" si="87"/>
        <v>-0.97710752610149676</v>
      </c>
      <c r="AR108" s="80">
        <f t="shared" si="155"/>
        <v>129</v>
      </c>
      <c r="AS108" s="25">
        <f t="shared" si="116"/>
        <v>0</v>
      </c>
      <c r="AT108" s="60">
        <f t="shared" si="117"/>
        <v>1.7763568394002505E-15</v>
      </c>
      <c r="AU108" s="19">
        <f t="shared" si="118"/>
        <v>1.7763568394002505E-15</v>
      </c>
      <c r="AV108" s="60">
        <f t="shared" si="119"/>
        <v>0</v>
      </c>
      <c r="AW108" s="16">
        <f t="shared" si="120"/>
        <v>0</v>
      </c>
      <c r="AY108" s="80">
        <f t="shared" si="156"/>
        <v>129</v>
      </c>
      <c r="AZ108" s="40">
        <f t="shared" si="121"/>
        <v>33.543480914443862</v>
      </c>
      <c r="BA108" s="57">
        <f t="shared" si="122"/>
        <v>33.543480914443862</v>
      </c>
      <c r="BB108" s="18">
        <f t="shared" si="123"/>
        <v>33.543480914443862</v>
      </c>
      <c r="BC108" s="76">
        <f t="shared" si="124"/>
        <v>33.543480914443862</v>
      </c>
      <c r="BD108" s="18">
        <f t="shared" si="125"/>
        <v>33.543480914443862</v>
      </c>
      <c r="BE108" s="13">
        <f t="shared" si="126"/>
        <v>129</v>
      </c>
      <c r="BF108" s="13">
        <f t="shared" si="127"/>
        <v>-0.97710752610149676</v>
      </c>
      <c r="BG108" s="13">
        <f t="shared" si="128"/>
        <v>1.5693146576343102</v>
      </c>
      <c r="BH108" s="13">
        <f t="shared" si="129"/>
        <v>-0.97710752610149676</v>
      </c>
      <c r="BJ108" s="80">
        <f t="shared" si="157"/>
        <v>129</v>
      </c>
      <c r="BK108" s="43">
        <f t="shared" si="130"/>
        <v>0</v>
      </c>
      <c r="BL108" s="59">
        <f t="shared" si="131"/>
        <v>0</v>
      </c>
      <c r="BM108" s="19">
        <f t="shared" si="132"/>
        <v>0</v>
      </c>
      <c r="BN108" s="59">
        <f t="shared" si="133"/>
        <v>0</v>
      </c>
      <c r="BO108" s="19">
        <f t="shared" si="134"/>
        <v>0</v>
      </c>
      <c r="BP108" s="13">
        <f t="shared" si="135"/>
        <v>129</v>
      </c>
      <c r="BQ108" s="13">
        <f t="shared" si="136"/>
        <v>1.5693146576343102</v>
      </c>
      <c r="BR108" s="13">
        <f t="shared" si="137"/>
        <v>-0.97710752610149676</v>
      </c>
      <c r="BT108" s="80">
        <f t="shared" si="158"/>
        <v>129</v>
      </c>
      <c r="BU108" s="40">
        <f t="shared" si="138"/>
        <v>0.69732706829000257</v>
      </c>
      <c r="BV108" s="76">
        <f t="shared" si="139"/>
        <v>0.69732706829000257</v>
      </c>
      <c r="BW108" s="18">
        <f t="shared" si="140"/>
        <v>15.556628546439031</v>
      </c>
      <c r="BX108" s="76">
        <f t="shared" si="141"/>
        <v>0.69732706829000257</v>
      </c>
      <c r="BY108" s="18">
        <f t="shared" si="142"/>
        <v>15.556628546439029</v>
      </c>
      <c r="BZ108" s="13">
        <f t="shared" si="143"/>
        <v>129</v>
      </c>
      <c r="CA108" s="13">
        <f t="shared" si="88"/>
        <v>-0.97710752610149676</v>
      </c>
      <c r="CC108" s="80">
        <f t="shared" si="159"/>
        <v>129</v>
      </c>
      <c r="CD108" s="25">
        <f t="shared" si="144"/>
        <v>0</v>
      </c>
      <c r="CE108" s="60">
        <f t="shared" si="145"/>
        <v>0</v>
      </c>
      <c r="CF108" s="19">
        <f t="shared" si="146"/>
        <v>-14.859301478149028</v>
      </c>
      <c r="CG108" s="60">
        <f t="shared" si="147"/>
        <v>0</v>
      </c>
      <c r="CH108" s="19">
        <f t="shared" si="148"/>
        <v>-14.859301478149026</v>
      </c>
      <c r="CI108" s="13">
        <f t="shared" si="149"/>
        <v>129</v>
      </c>
      <c r="CJ108" s="13">
        <f t="shared" si="89"/>
        <v>1.5693146576343102</v>
      </c>
      <c r="CK108" s="13">
        <f t="shared" si="90"/>
        <v>-0.97710752610149676</v>
      </c>
    </row>
    <row r="109" spans="3:89">
      <c r="C109" s="80">
        <f t="shared" si="150"/>
        <v>130</v>
      </c>
      <c r="D109" s="21">
        <f t="shared" si="91"/>
        <v>34.487399444694276</v>
      </c>
      <c r="E109" s="31">
        <f t="shared" si="92"/>
        <v>1.6079248881038617</v>
      </c>
      <c r="F109" s="31">
        <f t="shared" si="93"/>
        <v>1.4079248881038617</v>
      </c>
      <c r="H109" s="80">
        <f t="shared" si="151"/>
        <v>130</v>
      </c>
      <c r="I109" s="21">
        <f t="shared" si="94"/>
        <v>0.64124559854042396</v>
      </c>
      <c r="J109" s="31">
        <f t="shared" si="95"/>
        <v>1.6079248881038617</v>
      </c>
      <c r="K109" s="31">
        <f t="shared" si="96"/>
        <v>1.4079248881038617</v>
      </c>
      <c r="N109" s="80">
        <f t="shared" si="152"/>
        <v>130</v>
      </c>
      <c r="O109" s="40">
        <f t="shared" si="97"/>
        <v>0.88617993670681017</v>
      </c>
      <c r="P109" s="74">
        <f t="shared" si="98"/>
        <v>0.88617993670680839</v>
      </c>
      <c r="Q109" s="18">
        <f t="shared" si="99"/>
        <v>0.88617993670680839</v>
      </c>
      <c r="R109" s="74">
        <f t="shared" si="100"/>
        <v>0.88617993670681017</v>
      </c>
      <c r="S109" s="15">
        <f t="shared" si="101"/>
        <v>0.88617993670681017</v>
      </c>
      <c r="T109" s="13">
        <f t="shared" si="102"/>
        <v>130</v>
      </c>
      <c r="U109" s="13">
        <f t="shared" si="103"/>
        <v>-1.0157177565710482</v>
      </c>
      <c r="W109" s="80">
        <f t="shared" si="153"/>
        <v>130</v>
      </c>
      <c r="X109" s="43">
        <f t="shared" si="104"/>
        <v>33.601219507987466</v>
      </c>
      <c r="Y109" s="59">
        <f t="shared" si="105"/>
        <v>33.601219507987466</v>
      </c>
      <c r="Z109" s="19">
        <f t="shared" si="106"/>
        <v>33.601219507987466</v>
      </c>
      <c r="AA109" s="59">
        <f t="shared" si="107"/>
        <v>33.601219507987466</v>
      </c>
      <c r="AB109" s="16">
        <f t="shared" si="108"/>
        <v>33.601219507987466</v>
      </c>
      <c r="AC109" s="13">
        <f t="shared" si="109"/>
        <v>130</v>
      </c>
      <c r="AD109" s="13">
        <f t="shared" si="110"/>
        <v>1.6079248881038619</v>
      </c>
      <c r="AE109" s="13">
        <f t="shared" si="111"/>
        <v>-1.0157177565710482</v>
      </c>
      <c r="AG109" s="80">
        <f t="shared" si="154"/>
        <v>130</v>
      </c>
      <c r="AH109" s="24">
        <f t="shared" si="112"/>
        <v>0</v>
      </c>
      <c r="AI109" s="74">
        <f t="shared" si="113"/>
        <v>0.64124559854042396</v>
      </c>
      <c r="AJ109" s="18">
        <f t="shared" si="84"/>
        <v>0.64124559854042396</v>
      </c>
      <c r="AK109" s="58">
        <f t="shared" si="114"/>
        <v>0</v>
      </c>
      <c r="AL109" s="15">
        <f t="shared" si="83"/>
        <v>0</v>
      </c>
      <c r="AM109" s="13">
        <f t="shared" si="115"/>
        <v>130</v>
      </c>
      <c r="AN109" s="13">
        <f t="shared" si="85"/>
        <v>-1.0157177565710482</v>
      </c>
      <c r="AO109" s="13">
        <f t="shared" si="86"/>
        <v>1.6079248881038619</v>
      </c>
      <c r="AP109" s="13">
        <f t="shared" si="87"/>
        <v>-1.0157177565710482</v>
      </c>
      <c r="AR109" s="80">
        <f t="shared" si="155"/>
        <v>130</v>
      </c>
      <c r="AS109" s="25">
        <f t="shared" si="116"/>
        <v>0</v>
      </c>
      <c r="AT109" s="60">
        <f t="shared" si="117"/>
        <v>0</v>
      </c>
      <c r="AU109" s="19">
        <f t="shared" si="118"/>
        <v>0</v>
      </c>
      <c r="AV109" s="60">
        <f t="shared" si="119"/>
        <v>0</v>
      </c>
      <c r="AW109" s="16">
        <f t="shared" si="120"/>
        <v>0</v>
      </c>
      <c r="AY109" s="80">
        <f t="shared" si="156"/>
        <v>130</v>
      </c>
      <c r="AZ109" s="40">
        <f t="shared" si="121"/>
        <v>34.487399444694276</v>
      </c>
      <c r="BA109" s="57">
        <f t="shared" si="122"/>
        <v>34.487399444694276</v>
      </c>
      <c r="BB109" s="18">
        <f t="shared" si="123"/>
        <v>34.487399444694276</v>
      </c>
      <c r="BC109" s="76">
        <f t="shared" si="124"/>
        <v>34.487399444694276</v>
      </c>
      <c r="BD109" s="18">
        <f t="shared" si="125"/>
        <v>34.487399444694276</v>
      </c>
      <c r="BE109" s="13">
        <f t="shared" si="126"/>
        <v>130</v>
      </c>
      <c r="BF109" s="13">
        <f t="shared" si="127"/>
        <v>-1.0157177565710482</v>
      </c>
      <c r="BG109" s="13">
        <f t="shared" si="128"/>
        <v>1.6079248881038619</v>
      </c>
      <c r="BH109" s="13">
        <f t="shared" si="129"/>
        <v>-1.0157177565710482</v>
      </c>
      <c r="BJ109" s="80">
        <f t="shared" si="157"/>
        <v>130</v>
      </c>
      <c r="BK109" s="43">
        <f t="shared" si="130"/>
        <v>0</v>
      </c>
      <c r="BL109" s="59">
        <f t="shared" si="131"/>
        <v>0</v>
      </c>
      <c r="BM109" s="19">
        <f t="shared" si="132"/>
        <v>0</v>
      </c>
      <c r="BN109" s="59">
        <f t="shared" si="133"/>
        <v>0</v>
      </c>
      <c r="BO109" s="19">
        <f t="shared" si="134"/>
        <v>0</v>
      </c>
      <c r="BP109" s="13">
        <f t="shared" si="135"/>
        <v>130</v>
      </c>
      <c r="BQ109" s="13">
        <f t="shared" si="136"/>
        <v>1.6079248881038619</v>
      </c>
      <c r="BR109" s="13">
        <f t="shared" si="137"/>
        <v>-1.0157177565710482</v>
      </c>
      <c r="BT109" s="80">
        <f t="shared" si="158"/>
        <v>130</v>
      </c>
      <c r="BU109" s="40">
        <f t="shared" si="138"/>
        <v>0.64124559854042396</v>
      </c>
      <c r="BV109" s="76">
        <f t="shared" si="139"/>
        <v>0.64124559854042396</v>
      </c>
      <c r="BW109" s="18">
        <f t="shared" si="140"/>
        <v>15.831080570941475</v>
      </c>
      <c r="BX109" s="76">
        <f t="shared" si="141"/>
        <v>0.64124559854042396</v>
      </c>
      <c r="BY109" s="18">
        <f t="shared" si="142"/>
        <v>15.831080570941474</v>
      </c>
      <c r="BZ109" s="13">
        <f t="shared" si="143"/>
        <v>130</v>
      </c>
      <c r="CA109" s="13">
        <f t="shared" si="88"/>
        <v>-1.0157177565710482</v>
      </c>
      <c r="CC109" s="80">
        <f t="shared" si="159"/>
        <v>130</v>
      </c>
      <c r="CD109" s="25">
        <f t="shared" si="144"/>
        <v>0</v>
      </c>
      <c r="CE109" s="60">
        <f t="shared" si="145"/>
        <v>0</v>
      </c>
      <c r="CF109" s="19">
        <f t="shared" si="146"/>
        <v>-15.189834972401052</v>
      </c>
      <c r="CG109" s="60">
        <f t="shared" si="147"/>
        <v>0</v>
      </c>
      <c r="CH109" s="19">
        <f t="shared" si="148"/>
        <v>-15.18983497240105</v>
      </c>
      <c r="CI109" s="13">
        <f t="shared" si="149"/>
        <v>130</v>
      </c>
      <c r="CJ109" s="13">
        <f t="shared" si="89"/>
        <v>1.6079248881038619</v>
      </c>
      <c r="CK109" s="13">
        <f t="shared" si="90"/>
        <v>-1.0157177565710482</v>
      </c>
    </row>
    <row r="110" spans="3:89">
      <c r="C110" s="80">
        <f t="shared" si="150"/>
        <v>131</v>
      </c>
      <c r="D110" s="21">
        <f t="shared" si="91"/>
        <v>35.435531641310021</v>
      </c>
      <c r="E110" s="31">
        <f t="shared" si="92"/>
        <v>1.6462392518317075</v>
      </c>
      <c r="F110" s="31">
        <f t="shared" si="93"/>
        <v>1.4462392518317075</v>
      </c>
      <c r="H110" s="80">
        <f t="shared" si="151"/>
        <v>131</v>
      </c>
      <c r="I110" s="21">
        <f t="shared" si="94"/>
        <v>0.58937779515616118</v>
      </c>
      <c r="J110" s="31">
        <f t="shared" si="95"/>
        <v>1.6462392518317075</v>
      </c>
      <c r="K110" s="31">
        <f t="shared" si="96"/>
        <v>1.4462392518317075</v>
      </c>
      <c r="N110" s="80">
        <f t="shared" si="152"/>
        <v>131</v>
      </c>
      <c r="O110" s="40">
        <f t="shared" si="97"/>
        <v>0.81155610879437745</v>
      </c>
      <c r="P110" s="74">
        <f t="shared" si="98"/>
        <v>0.81155610879437923</v>
      </c>
      <c r="Q110" s="18">
        <f t="shared" si="99"/>
        <v>0.81155610879437923</v>
      </c>
      <c r="R110" s="74">
        <f t="shared" si="100"/>
        <v>0.81155610879437745</v>
      </c>
      <c r="S110" s="15">
        <f t="shared" si="101"/>
        <v>0.81155610879437745</v>
      </c>
      <c r="T110" s="13">
        <f t="shared" si="102"/>
        <v>131</v>
      </c>
      <c r="U110" s="13">
        <f t="shared" si="103"/>
        <v>-1.0540321202988938</v>
      </c>
      <c r="W110" s="80">
        <f t="shared" si="153"/>
        <v>131</v>
      </c>
      <c r="X110" s="43">
        <f t="shared" si="104"/>
        <v>34.623975532515644</v>
      </c>
      <c r="Y110" s="59">
        <f t="shared" si="105"/>
        <v>34.623975532515644</v>
      </c>
      <c r="Z110" s="19">
        <f t="shared" si="106"/>
        <v>34.623975532515644</v>
      </c>
      <c r="AA110" s="59">
        <f t="shared" si="107"/>
        <v>34.623975532515644</v>
      </c>
      <c r="AB110" s="16">
        <f t="shared" si="108"/>
        <v>34.623975532515644</v>
      </c>
      <c r="AC110" s="13">
        <f t="shared" si="109"/>
        <v>131</v>
      </c>
      <c r="AD110" s="13">
        <f t="shared" si="110"/>
        <v>1.6462392518317075</v>
      </c>
      <c r="AE110" s="13">
        <f t="shared" si="111"/>
        <v>-1.0540321202988938</v>
      </c>
      <c r="AG110" s="80">
        <f t="shared" si="154"/>
        <v>131</v>
      </c>
      <c r="AH110" s="24">
        <f t="shared" si="112"/>
        <v>0</v>
      </c>
      <c r="AI110" s="74">
        <f t="shared" si="113"/>
        <v>0.58937779515616118</v>
      </c>
      <c r="AJ110" s="18">
        <f t="shared" si="84"/>
        <v>0.58937779515616118</v>
      </c>
      <c r="AK110" s="58">
        <f t="shared" si="114"/>
        <v>0</v>
      </c>
      <c r="AL110" s="15">
        <f t="shared" si="83"/>
        <v>0</v>
      </c>
      <c r="AM110" s="13">
        <f t="shared" si="115"/>
        <v>131</v>
      </c>
      <c r="AN110" s="13">
        <f t="shared" si="85"/>
        <v>-1.0540321202988938</v>
      </c>
      <c r="AO110" s="13">
        <f t="shared" si="86"/>
        <v>1.6462392518317075</v>
      </c>
      <c r="AP110" s="13">
        <f t="shared" si="87"/>
        <v>-1.0540321202988938</v>
      </c>
      <c r="AR110" s="80">
        <f t="shared" si="155"/>
        <v>131</v>
      </c>
      <c r="AS110" s="25">
        <f t="shared" si="116"/>
        <v>0</v>
      </c>
      <c r="AT110" s="60">
        <f t="shared" si="117"/>
        <v>0</v>
      </c>
      <c r="AU110" s="19">
        <f t="shared" si="118"/>
        <v>0</v>
      </c>
      <c r="AV110" s="60">
        <f t="shared" si="119"/>
        <v>0</v>
      </c>
      <c r="AW110" s="16">
        <f t="shared" si="120"/>
        <v>0</v>
      </c>
      <c r="AY110" s="80">
        <f t="shared" si="156"/>
        <v>131</v>
      </c>
      <c r="AZ110" s="40">
        <f t="shared" si="121"/>
        <v>35.435531641310021</v>
      </c>
      <c r="BA110" s="57">
        <f t="shared" si="122"/>
        <v>35.435531641310021</v>
      </c>
      <c r="BB110" s="18">
        <f t="shared" si="123"/>
        <v>35.435531641310021</v>
      </c>
      <c r="BC110" s="76">
        <f t="shared" si="124"/>
        <v>35.435531641310021</v>
      </c>
      <c r="BD110" s="18">
        <f t="shared" si="125"/>
        <v>35.435531641310021</v>
      </c>
      <c r="BE110" s="13">
        <f t="shared" si="126"/>
        <v>131</v>
      </c>
      <c r="BF110" s="13">
        <f t="shared" si="127"/>
        <v>-1.0540321202988938</v>
      </c>
      <c r="BG110" s="13">
        <f t="shared" si="128"/>
        <v>1.6462392518317075</v>
      </c>
      <c r="BH110" s="13">
        <f t="shared" si="129"/>
        <v>-1.0540321202988938</v>
      </c>
      <c r="BJ110" s="80">
        <f t="shared" si="157"/>
        <v>131</v>
      </c>
      <c r="BK110" s="43">
        <f t="shared" si="130"/>
        <v>0</v>
      </c>
      <c r="BL110" s="59">
        <f t="shared" si="131"/>
        <v>0</v>
      </c>
      <c r="BM110" s="19">
        <f t="shared" si="132"/>
        <v>0</v>
      </c>
      <c r="BN110" s="59">
        <f t="shared" si="133"/>
        <v>0</v>
      </c>
      <c r="BO110" s="19">
        <f t="shared" si="134"/>
        <v>0</v>
      </c>
      <c r="BP110" s="13">
        <f t="shared" si="135"/>
        <v>131</v>
      </c>
      <c r="BQ110" s="13">
        <f t="shared" si="136"/>
        <v>1.6462392518317075</v>
      </c>
      <c r="BR110" s="13">
        <f t="shared" si="137"/>
        <v>-1.0540321202988938</v>
      </c>
      <c r="BT110" s="80">
        <f t="shared" si="158"/>
        <v>131</v>
      </c>
      <c r="BU110" s="40">
        <f t="shared" si="138"/>
        <v>0.58937779515616118</v>
      </c>
      <c r="BV110" s="76">
        <f t="shared" si="139"/>
        <v>0.58937779515616118</v>
      </c>
      <c r="BW110" s="18">
        <f t="shared" si="140"/>
        <v>16.099786979232114</v>
      </c>
      <c r="BX110" s="76">
        <f t="shared" si="141"/>
        <v>0.58937779515616118</v>
      </c>
      <c r="BY110" s="18">
        <f t="shared" si="142"/>
        <v>16.099786979232114</v>
      </c>
      <c r="BZ110" s="13">
        <f t="shared" si="143"/>
        <v>131</v>
      </c>
      <c r="CA110" s="13">
        <f t="shared" si="88"/>
        <v>-1.0540321202988938</v>
      </c>
      <c r="CC110" s="80">
        <f t="shared" si="159"/>
        <v>131</v>
      </c>
      <c r="CD110" s="25">
        <f t="shared" si="144"/>
        <v>0</v>
      </c>
      <c r="CE110" s="60">
        <f t="shared" si="145"/>
        <v>0</v>
      </c>
      <c r="CF110" s="19">
        <f t="shared" si="146"/>
        <v>-15.510409184075954</v>
      </c>
      <c r="CG110" s="60">
        <f t="shared" si="147"/>
        <v>0</v>
      </c>
      <c r="CH110" s="19">
        <f t="shared" si="148"/>
        <v>-15.510409184075954</v>
      </c>
      <c r="CI110" s="13">
        <f t="shared" si="149"/>
        <v>131</v>
      </c>
      <c r="CJ110" s="13">
        <f t="shared" si="89"/>
        <v>1.6462392518317075</v>
      </c>
      <c r="CK110" s="13">
        <f t="shared" si="90"/>
        <v>-1.0540321202988938</v>
      </c>
    </row>
    <row r="111" spans="3:89">
      <c r="C111" s="80">
        <f t="shared" si="150"/>
        <v>132</v>
      </c>
      <c r="D111" s="21">
        <f t="shared" si="91"/>
        <v>36.387592671759549</v>
      </c>
      <c r="E111" s="31">
        <f t="shared" si="92"/>
        <v>1.6842622487578043</v>
      </c>
      <c r="F111" s="31">
        <f t="shared" si="93"/>
        <v>1.4842622487578043</v>
      </c>
      <c r="H111" s="80">
        <f t="shared" si="151"/>
        <v>132</v>
      </c>
      <c r="I111" s="21">
        <f t="shared" si="94"/>
        <v>0.54143882560570411</v>
      </c>
      <c r="J111" s="31">
        <f t="shared" si="95"/>
        <v>1.6842622487578043</v>
      </c>
      <c r="K111" s="31">
        <f t="shared" si="96"/>
        <v>1.4842622487578043</v>
      </c>
      <c r="N111" s="80">
        <f t="shared" si="152"/>
        <v>132</v>
      </c>
      <c r="O111" s="40">
        <f t="shared" si="97"/>
        <v>0.74291563451093623</v>
      </c>
      <c r="P111" s="74">
        <f t="shared" si="98"/>
        <v>0.74291563451093534</v>
      </c>
      <c r="Q111" s="18">
        <f t="shared" si="99"/>
        <v>0.74291563451093534</v>
      </c>
      <c r="R111" s="74">
        <f t="shared" si="100"/>
        <v>0.74291563451093623</v>
      </c>
      <c r="S111" s="15">
        <f t="shared" si="101"/>
        <v>0.74291563451093623</v>
      </c>
      <c r="T111" s="13">
        <f t="shared" si="102"/>
        <v>132</v>
      </c>
      <c r="U111" s="13">
        <f t="shared" si="103"/>
        <v>-1.0920551172249908</v>
      </c>
      <c r="W111" s="80">
        <f t="shared" si="153"/>
        <v>132</v>
      </c>
      <c r="X111" s="43">
        <f t="shared" si="104"/>
        <v>35.644677037248613</v>
      </c>
      <c r="Y111" s="59">
        <f t="shared" si="105"/>
        <v>35.644677037248613</v>
      </c>
      <c r="Z111" s="19">
        <f t="shared" si="106"/>
        <v>35.644677037248613</v>
      </c>
      <c r="AA111" s="59">
        <f t="shared" si="107"/>
        <v>35.644677037248613</v>
      </c>
      <c r="AB111" s="16">
        <f t="shared" si="108"/>
        <v>35.644677037248613</v>
      </c>
      <c r="AC111" s="13">
        <f t="shared" si="109"/>
        <v>132</v>
      </c>
      <c r="AD111" s="13">
        <f t="shared" si="110"/>
        <v>1.6842622487578043</v>
      </c>
      <c r="AE111" s="13">
        <f t="shared" si="111"/>
        <v>-1.0920551172249908</v>
      </c>
      <c r="AG111" s="80">
        <f t="shared" si="154"/>
        <v>132</v>
      </c>
      <c r="AH111" s="24">
        <f t="shared" si="112"/>
        <v>0</v>
      </c>
      <c r="AI111" s="74">
        <f t="shared" si="113"/>
        <v>0.54143882560570322</v>
      </c>
      <c r="AJ111" s="18">
        <f t="shared" si="84"/>
        <v>0.54143882560570322</v>
      </c>
      <c r="AK111" s="58">
        <f t="shared" si="114"/>
        <v>0</v>
      </c>
      <c r="AL111" s="15">
        <f t="shared" si="83"/>
        <v>0</v>
      </c>
      <c r="AM111" s="13">
        <f t="shared" si="115"/>
        <v>132</v>
      </c>
      <c r="AN111" s="13">
        <f t="shared" si="85"/>
        <v>-1.0920551172249908</v>
      </c>
      <c r="AO111" s="13">
        <f t="shared" si="86"/>
        <v>1.6842622487578043</v>
      </c>
      <c r="AP111" s="13">
        <f t="shared" si="87"/>
        <v>-1.0920551172249908</v>
      </c>
      <c r="AR111" s="80">
        <f t="shared" si="155"/>
        <v>132</v>
      </c>
      <c r="AS111" s="25">
        <f t="shared" si="116"/>
        <v>0</v>
      </c>
      <c r="AT111" s="60">
        <f t="shared" si="117"/>
        <v>8.8817841970012523E-16</v>
      </c>
      <c r="AU111" s="19">
        <f t="shared" si="118"/>
        <v>8.8817841970012523E-16</v>
      </c>
      <c r="AV111" s="60">
        <f t="shared" si="119"/>
        <v>0</v>
      </c>
      <c r="AW111" s="16">
        <f t="shared" si="120"/>
        <v>0</v>
      </c>
      <c r="AY111" s="80">
        <f t="shared" si="156"/>
        <v>132</v>
      </c>
      <c r="AZ111" s="40">
        <f t="shared" si="121"/>
        <v>36.387592671759549</v>
      </c>
      <c r="BA111" s="57">
        <f t="shared" si="122"/>
        <v>36.387592671759549</v>
      </c>
      <c r="BB111" s="18">
        <f t="shared" si="123"/>
        <v>36.387592671759549</v>
      </c>
      <c r="BC111" s="76">
        <f t="shared" si="124"/>
        <v>36.387592671759549</v>
      </c>
      <c r="BD111" s="18">
        <f t="shared" si="125"/>
        <v>36.387592671759549</v>
      </c>
      <c r="BE111" s="13">
        <f t="shared" si="126"/>
        <v>132</v>
      </c>
      <c r="BF111" s="13">
        <f t="shared" si="127"/>
        <v>-1.0920551172249908</v>
      </c>
      <c r="BG111" s="13">
        <f t="shared" si="128"/>
        <v>1.6842622487578043</v>
      </c>
      <c r="BH111" s="13">
        <f t="shared" si="129"/>
        <v>-1.0920551172249908</v>
      </c>
      <c r="BJ111" s="80">
        <f t="shared" si="157"/>
        <v>132</v>
      </c>
      <c r="BK111" s="43">
        <f t="shared" si="130"/>
        <v>0</v>
      </c>
      <c r="BL111" s="59">
        <f t="shared" si="131"/>
        <v>0</v>
      </c>
      <c r="BM111" s="19">
        <f t="shared" si="132"/>
        <v>0</v>
      </c>
      <c r="BN111" s="59">
        <f t="shared" si="133"/>
        <v>0</v>
      </c>
      <c r="BO111" s="19">
        <f t="shared" si="134"/>
        <v>0</v>
      </c>
      <c r="BP111" s="13">
        <f t="shared" si="135"/>
        <v>132</v>
      </c>
      <c r="BQ111" s="13">
        <f t="shared" si="136"/>
        <v>1.6842622487578043</v>
      </c>
      <c r="BR111" s="13">
        <f t="shared" si="137"/>
        <v>-1.0920551172249908</v>
      </c>
      <c r="BT111" s="80">
        <f t="shared" si="158"/>
        <v>132</v>
      </c>
      <c r="BU111" s="40">
        <f t="shared" si="138"/>
        <v>0.54143882560570411</v>
      </c>
      <c r="BV111" s="76">
        <f t="shared" si="139"/>
        <v>0.54143882560570411</v>
      </c>
      <c r="BW111" s="18">
        <f t="shared" si="140"/>
        <v>16.362695666503186</v>
      </c>
      <c r="BX111" s="76">
        <f t="shared" si="141"/>
        <v>0.54143882560570411</v>
      </c>
      <c r="BY111" s="18">
        <f t="shared" si="142"/>
        <v>16.362695666503186</v>
      </c>
      <c r="BZ111" s="13">
        <f t="shared" si="143"/>
        <v>132</v>
      </c>
      <c r="CA111" s="13">
        <f t="shared" si="88"/>
        <v>-1.0920551172249908</v>
      </c>
      <c r="CC111" s="80">
        <f t="shared" si="159"/>
        <v>132</v>
      </c>
      <c r="CD111" s="25">
        <f t="shared" si="144"/>
        <v>0</v>
      </c>
      <c r="CE111" s="60">
        <f t="shared" si="145"/>
        <v>0</v>
      </c>
      <c r="CF111" s="19">
        <f t="shared" si="146"/>
        <v>-15.821256840897483</v>
      </c>
      <c r="CG111" s="60">
        <f t="shared" si="147"/>
        <v>0</v>
      </c>
      <c r="CH111" s="19">
        <f t="shared" si="148"/>
        <v>-15.821256840897481</v>
      </c>
      <c r="CI111" s="13">
        <f t="shared" si="149"/>
        <v>132</v>
      </c>
      <c r="CJ111" s="13">
        <f t="shared" si="89"/>
        <v>1.6842622487578043</v>
      </c>
      <c r="CK111" s="13">
        <f t="shared" si="90"/>
        <v>-1.0920551172249908</v>
      </c>
    </row>
    <row r="112" spans="3:89">
      <c r="C112" s="80">
        <f t="shared" si="150"/>
        <v>133</v>
      </c>
      <c r="D112" s="21">
        <f t="shared" si="91"/>
        <v>37.343313591879621</v>
      </c>
      <c r="E112" s="31">
        <f t="shared" si="92"/>
        <v>1.7219982769347189</v>
      </c>
      <c r="F112" s="31">
        <f t="shared" si="93"/>
        <v>1.5219982769347189</v>
      </c>
      <c r="H112" s="80">
        <f t="shared" si="151"/>
        <v>133</v>
      </c>
      <c r="I112" s="21">
        <f t="shared" si="94"/>
        <v>0.49715974572577615</v>
      </c>
      <c r="J112" s="31">
        <f t="shared" si="95"/>
        <v>1.7219982769347189</v>
      </c>
      <c r="K112" s="31">
        <f t="shared" si="96"/>
        <v>1.5219982769347189</v>
      </c>
      <c r="N112" s="80">
        <f t="shared" si="152"/>
        <v>133</v>
      </c>
      <c r="O112" s="40">
        <f t="shared" si="97"/>
        <v>0.67981102893370604</v>
      </c>
      <c r="P112" s="74">
        <f t="shared" si="98"/>
        <v>0.67981102893370338</v>
      </c>
      <c r="Q112" s="18">
        <f t="shared" si="99"/>
        <v>0.67981102893370338</v>
      </c>
      <c r="R112" s="74">
        <f t="shared" si="100"/>
        <v>0.67981102893370604</v>
      </c>
      <c r="S112" s="15">
        <f t="shared" si="101"/>
        <v>0.67981102893370604</v>
      </c>
      <c r="T112" s="13">
        <f t="shared" si="102"/>
        <v>133</v>
      </c>
      <c r="U112" s="13">
        <f t="shared" si="103"/>
        <v>-1.1297911454019056</v>
      </c>
      <c r="W112" s="80">
        <f t="shared" si="153"/>
        <v>133</v>
      </c>
      <c r="X112" s="43">
        <f t="shared" si="104"/>
        <v>36.663502562945915</v>
      </c>
      <c r="Y112" s="59">
        <f t="shared" si="105"/>
        <v>36.663502562945915</v>
      </c>
      <c r="Z112" s="19">
        <f t="shared" si="106"/>
        <v>36.663502562945915</v>
      </c>
      <c r="AA112" s="59">
        <f t="shared" si="107"/>
        <v>36.663502562945915</v>
      </c>
      <c r="AB112" s="16">
        <f t="shared" si="108"/>
        <v>36.663502562945915</v>
      </c>
      <c r="AC112" s="13">
        <f t="shared" si="109"/>
        <v>133</v>
      </c>
      <c r="AD112" s="13">
        <f t="shared" si="110"/>
        <v>1.7219982769347189</v>
      </c>
      <c r="AE112" s="13">
        <f t="shared" si="111"/>
        <v>-1.1297911454019056</v>
      </c>
      <c r="AG112" s="80">
        <f t="shared" si="154"/>
        <v>133</v>
      </c>
      <c r="AH112" s="24">
        <f t="shared" si="112"/>
        <v>0</v>
      </c>
      <c r="AI112" s="74">
        <f t="shared" si="113"/>
        <v>0.49715974572577615</v>
      </c>
      <c r="AJ112" s="18">
        <f t="shared" si="84"/>
        <v>0.49715974572577615</v>
      </c>
      <c r="AK112" s="58">
        <f t="shared" si="114"/>
        <v>0</v>
      </c>
      <c r="AL112" s="15">
        <f t="shared" si="83"/>
        <v>0</v>
      </c>
      <c r="AM112" s="13">
        <f t="shared" si="115"/>
        <v>133</v>
      </c>
      <c r="AN112" s="13">
        <f t="shared" si="85"/>
        <v>-1.1297911454019056</v>
      </c>
      <c r="AO112" s="13">
        <f t="shared" si="86"/>
        <v>1.7219982769347189</v>
      </c>
      <c r="AP112" s="13">
        <f t="shared" si="87"/>
        <v>-1.1297911454019056</v>
      </c>
      <c r="AR112" s="80">
        <f t="shared" si="155"/>
        <v>133</v>
      </c>
      <c r="AS112" s="25">
        <f t="shared" si="116"/>
        <v>0</v>
      </c>
      <c r="AT112" s="60">
        <f t="shared" si="117"/>
        <v>0</v>
      </c>
      <c r="AU112" s="19">
        <f t="shared" si="118"/>
        <v>0</v>
      </c>
      <c r="AV112" s="60">
        <f t="shared" si="119"/>
        <v>0</v>
      </c>
      <c r="AW112" s="16">
        <f t="shared" si="120"/>
        <v>0</v>
      </c>
      <c r="AY112" s="80">
        <f t="shared" si="156"/>
        <v>133</v>
      </c>
      <c r="AZ112" s="40">
        <f t="shared" si="121"/>
        <v>37.343313591879621</v>
      </c>
      <c r="BA112" s="57">
        <f t="shared" si="122"/>
        <v>37.343313591879621</v>
      </c>
      <c r="BB112" s="18">
        <f t="shared" si="123"/>
        <v>37.343313591879621</v>
      </c>
      <c r="BC112" s="76">
        <f t="shared" si="124"/>
        <v>37.343313591879621</v>
      </c>
      <c r="BD112" s="18">
        <f t="shared" si="125"/>
        <v>37.343313591879621</v>
      </c>
      <c r="BE112" s="13">
        <f t="shared" si="126"/>
        <v>133</v>
      </c>
      <c r="BF112" s="13">
        <f t="shared" si="127"/>
        <v>-1.1297911454019056</v>
      </c>
      <c r="BG112" s="13">
        <f t="shared" si="128"/>
        <v>1.7219982769347189</v>
      </c>
      <c r="BH112" s="13">
        <f t="shared" si="129"/>
        <v>-1.1297911454019056</v>
      </c>
      <c r="BJ112" s="80">
        <f t="shared" si="157"/>
        <v>133</v>
      </c>
      <c r="BK112" s="43">
        <f t="shared" si="130"/>
        <v>0</v>
      </c>
      <c r="BL112" s="59">
        <f t="shared" si="131"/>
        <v>0</v>
      </c>
      <c r="BM112" s="19">
        <f t="shared" si="132"/>
        <v>0</v>
      </c>
      <c r="BN112" s="59">
        <f t="shared" si="133"/>
        <v>0</v>
      </c>
      <c r="BO112" s="19">
        <f t="shared" si="134"/>
        <v>0</v>
      </c>
      <c r="BP112" s="13">
        <f t="shared" si="135"/>
        <v>133</v>
      </c>
      <c r="BQ112" s="13">
        <f t="shared" si="136"/>
        <v>1.7219982769347189</v>
      </c>
      <c r="BR112" s="13">
        <f t="shared" si="137"/>
        <v>-1.1297911454019056</v>
      </c>
      <c r="BT112" s="80">
        <f t="shared" si="158"/>
        <v>133</v>
      </c>
      <c r="BU112" s="40">
        <f t="shared" si="138"/>
        <v>0.49715974572577615</v>
      </c>
      <c r="BV112" s="76">
        <f t="shared" si="139"/>
        <v>0.49715974572577615</v>
      </c>
      <c r="BW112" s="18">
        <f t="shared" si="140"/>
        <v>16.619769089828566</v>
      </c>
      <c r="BX112" s="76">
        <f t="shared" si="141"/>
        <v>0.49715974572577615</v>
      </c>
      <c r="BY112" s="18">
        <f t="shared" si="142"/>
        <v>16.619769089828566</v>
      </c>
      <c r="BZ112" s="13">
        <f t="shared" si="143"/>
        <v>133</v>
      </c>
      <c r="CA112" s="13">
        <f t="shared" si="88"/>
        <v>-1.1297911454019056</v>
      </c>
      <c r="CC112" s="80">
        <f t="shared" si="159"/>
        <v>133</v>
      </c>
      <c r="CD112" s="25">
        <f t="shared" si="144"/>
        <v>0</v>
      </c>
      <c r="CE112" s="60">
        <f t="shared" si="145"/>
        <v>0</v>
      </c>
      <c r="CF112" s="19">
        <f t="shared" si="146"/>
        <v>-16.122609344102791</v>
      </c>
      <c r="CG112" s="60">
        <f t="shared" si="147"/>
        <v>0</v>
      </c>
      <c r="CH112" s="19">
        <f t="shared" si="148"/>
        <v>-16.122609344102791</v>
      </c>
      <c r="CI112" s="13">
        <f t="shared" si="149"/>
        <v>133</v>
      </c>
      <c r="CJ112" s="13">
        <f t="shared" si="89"/>
        <v>1.7219982769347189</v>
      </c>
      <c r="CK112" s="13">
        <f t="shared" si="90"/>
        <v>-1.1297911454019056</v>
      </c>
    </row>
    <row r="113" spans="3:89">
      <c r="C113" s="80">
        <f t="shared" si="150"/>
        <v>134</v>
      </c>
      <c r="D113" s="21">
        <f t="shared" si="91"/>
        <v>38.302440819930013</v>
      </c>
      <c r="E113" s="31">
        <f t="shared" si="92"/>
        <v>1.7594516355805068</v>
      </c>
      <c r="F113" s="31">
        <f t="shared" si="93"/>
        <v>1.5594516355805068</v>
      </c>
      <c r="H113" s="80">
        <f t="shared" si="151"/>
        <v>134</v>
      </c>
      <c r="I113" s="21">
        <f t="shared" si="94"/>
        <v>0.45628697377617389</v>
      </c>
      <c r="J113" s="31">
        <f t="shared" si="95"/>
        <v>1.7594516355805068</v>
      </c>
      <c r="K113" s="31">
        <f t="shared" si="96"/>
        <v>1.5594516355805068</v>
      </c>
      <c r="N113" s="80">
        <f t="shared" si="152"/>
        <v>134</v>
      </c>
      <c r="O113" s="40">
        <f t="shared" si="97"/>
        <v>0.62182489301411437</v>
      </c>
      <c r="P113" s="74">
        <f t="shared" si="98"/>
        <v>0.62182489301411792</v>
      </c>
      <c r="Q113" s="18">
        <f t="shared" si="99"/>
        <v>0.62182489301411792</v>
      </c>
      <c r="R113" s="74">
        <f t="shared" si="100"/>
        <v>0.62182489301411437</v>
      </c>
      <c r="S113" s="15">
        <f t="shared" si="101"/>
        <v>0.62182489301411437</v>
      </c>
      <c r="T113" s="13">
        <f t="shared" si="102"/>
        <v>134</v>
      </c>
      <c r="U113" s="13">
        <f t="shared" si="103"/>
        <v>-1.1672445040476929</v>
      </c>
      <c r="W113" s="80">
        <f t="shared" si="153"/>
        <v>134</v>
      </c>
      <c r="X113" s="43">
        <f t="shared" si="104"/>
        <v>37.680615926915898</v>
      </c>
      <c r="Y113" s="59">
        <f t="shared" si="105"/>
        <v>37.680615926915891</v>
      </c>
      <c r="Z113" s="19">
        <f t="shared" si="106"/>
        <v>37.680615926915891</v>
      </c>
      <c r="AA113" s="59">
        <f t="shared" si="107"/>
        <v>37.680615926915898</v>
      </c>
      <c r="AB113" s="16">
        <f t="shared" si="108"/>
        <v>37.680615926915898</v>
      </c>
      <c r="AC113" s="13">
        <f t="shared" si="109"/>
        <v>134</v>
      </c>
      <c r="AD113" s="13">
        <f t="shared" si="110"/>
        <v>1.7594516355805068</v>
      </c>
      <c r="AE113" s="13">
        <f t="shared" si="111"/>
        <v>-1.1672445040476929</v>
      </c>
      <c r="AG113" s="80">
        <f t="shared" si="154"/>
        <v>134</v>
      </c>
      <c r="AH113" s="24">
        <f t="shared" si="112"/>
        <v>0</v>
      </c>
      <c r="AI113" s="74">
        <f t="shared" si="113"/>
        <v>0.45628697377617478</v>
      </c>
      <c r="AJ113" s="18">
        <f t="shared" si="84"/>
        <v>0.45628697377617478</v>
      </c>
      <c r="AK113" s="58">
        <f t="shared" si="114"/>
        <v>0</v>
      </c>
      <c r="AL113" s="15">
        <f t="shared" si="83"/>
        <v>0</v>
      </c>
      <c r="AM113" s="13">
        <f t="shared" si="115"/>
        <v>134</v>
      </c>
      <c r="AN113" s="13">
        <f t="shared" si="85"/>
        <v>-1.1672445040476929</v>
      </c>
      <c r="AO113" s="13">
        <f t="shared" si="86"/>
        <v>1.7594516355805068</v>
      </c>
      <c r="AP113" s="13">
        <f t="shared" si="87"/>
        <v>-1.1672445040476929</v>
      </c>
      <c r="AR113" s="80">
        <f t="shared" si="155"/>
        <v>134</v>
      </c>
      <c r="AS113" s="25">
        <f t="shared" si="116"/>
        <v>0</v>
      </c>
      <c r="AT113" s="60">
        <f t="shared" si="117"/>
        <v>0</v>
      </c>
      <c r="AU113" s="19">
        <f t="shared" si="118"/>
        <v>-8.8817841970012523E-16</v>
      </c>
      <c r="AV113" s="60">
        <f t="shared" si="119"/>
        <v>0</v>
      </c>
      <c r="AW113" s="16">
        <f t="shared" si="120"/>
        <v>0</v>
      </c>
      <c r="AY113" s="80">
        <f t="shared" si="156"/>
        <v>134</v>
      </c>
      <c r="AZ113" s="40">
        <f t="shared" si="121"/>
        <v>38.302440819930013</v>
      </c>
      <c r="BA113" s="57">
        <f t="shared" si="122"/>
        <v>38.302440819930013</v>
      </c>
      <c r="BB113" s="18">
        <f t="shared" si="123"/>
        <v>38.302440819930013</v>
      </c>
      <c r="BC113" s="76">
        <f t="shared" si="124"/>
        <v>38.302440819930013</v>
      </c>
      <c r="BD113" s="18">
        <f t="shared" si="125"/>
        <v>38.302440819930013</v>
      </c>
      <c r="BE113" s="13">
        <f t="shared" si="126"/>
        <v>134</v>
      </c>
      <c r="BF113" s="13">
        <f t="shared" si="127"/>
        <v>-1.1672445040476929</v>
      </c>
      <c r="BG113" s="13">
        <f t="shared" si="128"/>
        <v>1.7594516355805068</v>
      </c>
      <c r="BH113" s="13">
        <f t="shared" si="129"/>
        <v>-1.1672445040476929</v>
      </c>
      <c r="BJ113" s="80">
        <f t="shared" si="157"/>
        <v>134</v>
      </c>
      <c r="BK113" s="43">
        <f t="shared" si="130"/>
        <v>0</v>
      </c>
      <c r="BL113" s="59">
        <f t="shared" si="131"/>
        <v>0</v>
      </c>
      <c r="BM113" s="19">
        <f t="shared" si="132"/>
        <v>0</v>
      </c>
      <c r="BN113" s="59">
        <f t="shared" si="133"/>
        <v>0</v>
      </c>
      <c r="BO113" s="19">
        <f t="shared" si="134"/>
        <v>0</v>
      </c>
      <c r="BP113" s="13">
        <f t="shared" si="135"/>
        <v>134</v>
      </c>
      <c r="BQ113" s="13">
        <f t="shared" si="136"/>
        <v>1.7594516355805068</v>
      </c>
      <c r="BR113" s="13">
        <f t="shared" si="137"/>
        <v>-1.1672445040476929</v>
      </c>
      <c r="BT113" s="80">
        <f t="shared" si="158"/>
        <v>134</v>
      </c>
      <c r="BU113" s="40">
        <f t="shared" si="138"/>
        <v>0.45628697377617389</v>
      </c>
      <c r="BV113" s="76">
        <f t="shared" si="139"/>
        <v>0.45628697377617389</v>
      </c>
      <c r="BW113" s="18">
        <f t="shared" si="140"/>
        <v>16.870983340911408</v>
      </c>
      <c r="BX113" s="76">
        <f t="shared" si="141"/>
        <v>0.45628697377617389</v>
      </c>
      <c r="BY113" s="18">
        <f t="shared" si="142"/>
        <v>16.870983340911408</v>
      </c>
      <c r="BZ113" s="13">
        <f t="shared" si="143"/>
        <v>134</v>
      </c>
      <c r="CA113" s="13">
        <f t="shared" si="88"/>
        <v>-1.1672445040476929</v>
      </c>
      <c r="CC113" s="80">
        <f t="shared" si="159"/>
        <v>134</v>
      </c>
      <c r="CD113" s="25">
        <f t="shared" si="144"/>
        <v>0</v>
      </c>
      <c r="CE113" s="60">
        <f t="shared" si="145"/>
        <v>0</v>
      </c>
      <c r="CF113" s="19">
        <f t="shared" si="146"/>
        <v>-16.414696367135235</v>
      </c>
      <c r="CG113" s="60">
        <f t="shared" si="147"/>
        <v>0</v>
      </c>
      <c r="CH113" s="19">
        <f t="shared" si="148"/>
        <v>-16.414696367135235</v>
      </c>
      <c r="CI113" s="13">
        <f t="shared" si="149"/>
        <v>134</v>
      </c>
      <c r="CJ113" s="13">
        <f t="shared" si="89"/>
        <v>1.7594516355805068</v>
      </c>
      <c r="CK113" s="13">
        <f t="shared" si="90"/>
        <v>-1.1672445040476929</v>
      </c>
    </row>
    <row r="114" spans="3:89">
      <c r="C114" s="80">
        <f t="shared" si="150"/>
        <v>135</v>
      </c>
      <c r="D114" s="21">
        <f t="shared" si="91"/>
        <v>39.264735586083845</v>
      </c>
      <c r="E114" s="31">
        <f t="shared" si="92"/>
        <v>1.7966265280180973</v>
      </c>
      <c r="F114" s="31">
        <f t="shared" si="93"/>
        <v>1.5966265280180973</v>
      </c>
      <c r="H114" s="80">
        <f t="shared" si="151"/>
        <v>135</v>
      </c>
      <c r="I114" s="21">
        <f t="shared" si="94"/>
        <v>0.41858173992997916</v>
      </c>
      <c r="J114" s="31">
        <f t="shared" si="95"/>
        <v>1.7966265280180973</v>
      </c>
      <c r="K114" s="31">
        <f t="shared" si="96"/>
        <v>1.5966265280180973</v>
      </c>
      <c r="N114" s="80">
        <f t="shared" si="152"/>
        <v>135</v>
      </c>
      <c r="O114" s="40">
        <f t="shared" si="97"/>
        <v>0.5685682370569225</v>
      </c>
      <c r="P114" s="74">
        <f t="shared" si="98"/>
        <v>0.56856823705692339</v>
      </c>
      <c r="Q114" s="18">
        <f t="shared" si="99"/>
        <v>0.56856823705692339</v>
      </c>
      <c r="R114" s="74">
        <f t="shared" si="100"/>
        <v>0.5685682370569225</v>
      </c>
      <c r="S114" s="15">
        <f t="shared" si="101"/>
        <v>0.5685682370569225</v>
      </c>
      <c r="T114" s="13">
        <f t="shared" si="102"/>
        <v>135</v>
      </c>
      <c r="U114" s="13">
        <f t="shared" si="103"/>
        <v>-1.2044193964852841</v>
      </c>
      <c r="W114" s="80">
        <f t="shared" si="153"/>
        <v>135</v>
      </c>
      <c r="X114" s="43">
        <f t="shared" si="104"/>
        <v>38.696167349026922</v>
      </c>
      <c r="Y114" s="59">
        <f t="shared" si="105"/>
        <v>38.696167349026922</v>
      </c>
      <c r="Z114" s="19">
        <f t="shared" si="106"/>
        <v>38.696167349026922</v>
      </c>
      <c r="AA114" s="59">
        <f t="shared" si="107"/>
        <v>38.696167349026922</v>
      </c>
      <c r="AB114" s="16">
        <f t="shared" si="108"/>
        <v>38.696167349026922</v>
      </c>
      <c r="AC114" s="13">
        <f t="shared" si="109"/>
        <v>135</v>
      </c>
      <c r="AD114" s="13">
        <f t="shared" si="110"/>
        <v>1.7966265280180973</v>
      </c>
      <c r="AE114" s="13">
        <f t="shared" si="111"/>
        <v>-1.2044193964852841</v>
      </c>
      <c r="AG114" s="80">
        <f t="shared" si="154"/>
        <v>135</v>
      </c>
      <c r="AH114" s="24">
        <f t="shared" si="112"/>
        <v>0</v>
      </c>
      <c r="AI114" s="74">
        <f t="shared" si="113"/>
        <v>0.41858173992997916</v>
      </c>
      <c r="AJ114" s="18">
        <f t="shared" si="84"/>
        <v>0.41858173992997916</v>
      </c>
      <c r="AK114" s="58">
        <f t="shared" si="114"/>
        <v>0</v>
      </c>
      <c r="AL114" s="15">
        <f t="shared" si="83"/>
        <v>0</v>
      </c>
      <c r="AM114" s="13">
        <f t="shared" si="115"/>
        <v>135</v>
      </c>
      <c r="AN114" s="13">
        <f t="shared" si="85"/>
        <v>-1.2044193964852841</v>
      </c>
      <c r="AO114" s="13">
        <f t="shared" si="86"/>
        <v>1.7966265280180973</v>
      </c>
      <c r="AP114" s="13">
        <f t="shared" si="87"/>
        <v>-1.2044193964852841</v>
      </c>
      <c r="AR114" s="80">
        <f t="shared" si="155"/>
        <v>135</v>
      </c>
      <c r="AS114" s="25">
        <f t="shared" si="116"/>
        <v>0</v>
      </c>
      <c r="AT114" s="60">
        <f t="shared" si="117"/>
        <v>0</v>
      </c>
      <c r="AU114" s="19">
        <f t="shared" si="118"/>
        <v>0</v>
      </c>
      <c r="AV114" s="60">
        <f t="shared" si="119"/>
        <v>0</v>
      </c>
      <c r="AW114" s="16">
        <f t="shared" si="120"/>
        <v>0</v>
      </c>
      <c r="AY114" s="80">
        <f t="shared" si="156"/>
        <v>135</v>
      </c>
      <c r="AZ114" s="40">
        <f t="shared" si="121"/>
        <v>39.264735586083845</v>
      </c>
      <c r="BA114" s="57">
        <f t="shared" si="122"/>
        <v>39.264735586083845</v>
      </c>
      <c r="BB114" s="18">
        <f t="shared" si="123"/>
        <v>39.264735586083845</v>
      </c>
      <c r="BC114" s="76">
        <f t="shared" si="124"/>
        <v>39.264735586083845</v>
      </c>
      <c r="BD114" s="18">
        <f t="shared" si="125"/>
        <v>39.264735586083845</v>
      </c>
      <c r="BE114" s="13">
        <f t="shared" si="126"/>
        <v>135</v>
      </c>
      <c r="BF114" s="13">
        <f t="shared" si="127"/>
        <v>-1.2044193964852841</v>
      </c>
      <c r="BG114" s="13">
        <f t="shared" si="128"/>
        <v>1.7966265280180973</v>
      </c>
      <c r="BH114" s="13">
        <f t="shared" si="129"/>
        <v>-1.2044193964852841</v>
      </c>
      <c r="BJ114" s="80">
        <f t="shared" si="157"/>
        <v>135</v>
      </c>
      <c r="BK114" s="43">
        <f t="shared" si="130"/>
        <v>0</v>
      </c>
      <c r="BL114" s="59">
        <f t="shared" si="131"/>
        <v>0</v>
      </c>
      <c r="BM114" s="19">
        <f t="shared" si="132"/>
        <v>0</v>
      </c>
      <c r="BN114" s="59">
        <f t="shared" si="133"/>
        <v>0</v>
      </c>
      <c r="BO114" s="19">
        <f t="shared" si="134"/>
        <v>0</v>
      </c>
      <c r="BP114" s="13">
        <f t="shared" si="135"/>
        <v>135</v>
      </c>
      <c r="BQ114" s="13">
        <f t="shared" si="136"/>
        <v>1.7966265280180973</v>
      </c>
      <c r="BR114" s="13">
        <f t="shared" si="137"/>
        <v>-1.2044193964852841</v>
      </c>
      <c r="BT114" s="80">
        <f t="shared" si="158"/>
        <v>135</v>
      </c>
      <c r="BU114" s="40">
        <f t="shared" si="138"/>
        <v>0.41858173992997916</v>
      </c>
      <c r="BV114" s="76">
        <f t="shared" si="139"/>
        <v>0.41858173992997916</v>
      </c>
      <c r="BW114" s="18">
        <f t="shared" si="140"/>
        <v>17.116327232231495</v>
      </c>
      <c r="BX114" s="76">
        <f t="shared" si="141"/>
        <v>0.41858173992997916</v>
      </c>
      <c r="BY114" s="18">
        <f t="shared" si="142"/>
        <v>17.116327232231491</v>
      </c>
      <c r="BZ114" s="13">
        <f t="shared" si="143"/>
        <v>135</v>
      </c>
      <c r="CA114" s="13">
        <f t="shared" si="88"/>
        <v>-1.2044193964852841</v>
      </c>
      <c r="CC114" s="80">
        <f t="shared" si="159"/>
        <v>135</v>
      </c>
      <c r="CD114" s="25">
        <f t="shared" si="144"/>
        <v>0</v>
      </c>
      <c r="CE114" s="60">
        <f t="shared" si="145"/>
        <v>0</v>
      </c>
      <c r="CF114" s="19">
        <f t="shared" si="146"/>
        <v>-16.697745492301515</v>
      </c>
      <c r="CG114" s="60">
        <f t="shared" si="147"/>
        <v>0</v>
      </c>
      <c r="CH114" s="19">
        <f t="shared" si="148"/>
        <v>-16.697745492301511</v>
      </c>
      <c r="CI114" s="13">
        <f t="shared" si="149"/>
        <v>135</v>
      </c>
      <c r="CJ114" s="13">
        <f t="shared" si="89"/>
        <v>1.7966265280180973</v>
      </c>
      <c r="CK114" s="13">
        <f t="shared" si="90"/>
        <v>-1.2044193964852841</v>
      </c>
    </row>
    <row r="115" spans="3:89">
      <c r="C115" s="80">
        <f t="shared" si="150"/>
        <v>136</v>
      </c>
      <c r="D115" s="21">
        <f t="shared" si="91"/>
        <v>40.229973363804902</v>
      </c>
      <c r="E115" s="31">
        <f t="shared" si="92"/>
        <v>1.8335270645062101</v>
      </c>
      <c r="F115" s="31">
        <f t="shared" si="93"/>
        <v>1.6335270645062101</v>
      </c>
      <c r="H115" s="80">
        <f t="shared" si="151"/>
        <v>136</v>
      </c>
      <c r="I115" s="21">
        <f t="shared" si="94"/>
        <v>0.38381951765104017</v>
      </c>
      <c r="J115" s="31">
        <f t="shared" si="95"/>
        <v>1.8335270645062101</v>
      </c>
      <c r="K115" s="31">
        <f t="shared" si="96"/>
        <v>1.6335270645062101</v>
      </c>
      <c r="N115" s="80">
        <f t="shared" si="152"/>
        <v>136</v>
      </c>
      <c r="O115" s="40">
        <f t="shared" si="97"/>
        <v>0.51967886262543317</v>
      </c>
      <c r="P115" s="74">
        <f t="shared" si="98"/>
        <v>0.51967886262543672</v>
      </c>
      <c r="Q115" s="18">
        <f t="shared" si="99"/>
        <v>0.51967886262543672</v>
      </c>
      <c r="R115" s="74">
        <f t="shared" si="100"/>
        <v>0.51967886262543317</v>
      </c>
      <c r="S115" s="15">
        <f t="shared" si="101"/>
        <v>0.51967886262543317</v>
      </c>
      <c r="T115" s="13">
        <f t="shared" si="102"/>
        <v>136</v>
      </c>
      <c r="U115" s="13">
        <f t="shared" si="103"/>
        <v>-1.2413199329733962</v>
      </c>
      <c r="W115" s="80">
        <f t="shared" si="153"/>
        <v>136</v>
      </c>
      <c r="X115" s="43">
        <f t="shared" si="104"/>
        <v>39.710294501179469</v>
      </c>
      <c r="Y115" s="59">
        <f t="shared" si="105"/>
        <v>39.710294501179462</v>
      </c>
      <c r="Z115" s="19">
        <f t="shared" si="106"/>
        <v>39.710294501179462</v>
      </c>
      <c r="AA115" s="59">
        <f t="shared" si="107"/>
        <v>39.710294501179469</v>
      </c>
      <c r="AB115" s="16">
        <f t="shared" si="108"/>
        <v>39.710294501179469</v>
      </c>
      <c r="AC115" s="13">
        <f t="shared" si="109"/>
        <v>136</v>
      </c>
      <c r="AD115" s="13">
        <f t="shared" si="110"/>
        <v>1.8335270645062101</v>
      </c>
      <c r="AE115" s="13">
        <f t="shared" si="111"/>
        <v>-1.2413199329733962</v>
      </c>
      <c r="AG115" s="80">
        <f t="shared" si="154"/>
        <v>136</v>
      </c>
      <c r="AH115" s="24">
        <f t="shared" si="112"/>
        <v>0</v>
      </c>
      <c r="AI115" s="74">
        <f t="shared" si="113"/>
        <v>0.38381951765104017</v>
      </c>
      <c r="AJ115" s="18">
        <f t="shared" si="84"/>
        <v>0.38381951765104017</v>
      </c>
      <c r="AK115" s="58">
        <f t="shared" si="114"/>
        <v>0</v>
      </c>
      <c r="AL115" s="15">
        <f t="shared" si="83"/>
        <v>0</v>
      </c>
      <c r="AM115" s="13">
        <f t="shared" si="115"/>
        <v>136</v>
      </c>
      <c r="AN115" s="13">
        <f t="shared" si="85"/>
        <v>-1.2413199329733962</v>
      </c>
      <c r="AO115" s="13">
        <f t="shared" si="86"/>
        <v>1.8335270645062101</v>
      </c>
      <c r="AP115" s="13">
        <f t="shared" si="87"/>
        <v>-1.2413199329733962</v>
      </c>
      <c r="AR115" s="80">
        <f t="shared" si="155"/>
        <v>136</v>
      </c>
      <c r="AS115" s="25">
        <f t="shared" si="116"/>
        <v>0</v>
      </c>
      <c r="AT115" s="60">
        <f t="shared" si="117"/>
        <v>0</v>
      </c>
      <c r="AU115" s="19">
        <f t="shared" si="118"/>
        <v>0</v>
      </c>
      <c r="AV115" s="60">
        <f t="shared" si="119"/>
        <v>0</v>
      </c>
      <c r="AW115" s="16">
        <f t="shared" si="120"/>
        <v>0</v>
      </c>
      <c r="AY115" s="80">
        <f t="shared" si="156"/>
        <v>136</v>
      </c>
      <c r="AZ115" s="40">
        <f t="shared" si="121"/>
        <v>40.229973363804902</v>
      </c>
      <c r="BA115" s="57">
        <f t="shared" si="122"/>
        <v>40.229973363804902</v>
      </c>
      <c r="BB115" s="18">
        <f t="shared" si="123"/>
        <v>40.229973363804902</v>
      </c>
      <c r="BC115" s="76">
        <f t="shared" si="124"/>
        <v>40.229973363804902</v>
      </c>
      <c r="BD115" s="18">
        <f t="shared" si="125"/>
        <v>40.229973363804902</v>
      </c>
      <c r="BE115" s="13">
        <f t="shared" si="126"/>
        <v>136</v>
      </c>
      <c r="BF115" s="13">
        <f t="shared" si="127"/>
        <v>-1.2413199329733962</v>
      </c>
      <c r="BG115" s="13">
        <f t="shared" si="128"/>
        <v>1.8335270645062101</v>
      </c>
      <c r="BH115" s="13">
        <f t="shared" si="129"/>
        <v>-1.2413199329733962</v>
      </c>
      <c r="BJ115" s="80">
        <f t="shared" si="157"/>
        <v>136</v>
      </c>
      <c r="BK115" s="43">
        <f t="shared" si="130"/>
        <v>0</v>
      </c>
      <c r="BL115" s="59">
        <f t="shared" si="131"/>
        <v>0</v>
      </c>
      <c r="BM115" s="19">
        <f t="shared" si="132"/>
        <v>0</v>
      </c>
      <c r="BN115" s="59">
        <f t="shared" si="133"/>
        <v>0</v>
      </c>
      <c r="BO115" s="19">
        <f t="shared" si="134"/>
        <v>0</v>
      </c>
      <c r="BP115" s="13">
        <f t="shared" si="135"/>
        <v>136</v>
      </c>
      <c r="BQ115" s="13">
        <f t="shared" si="136"/>
        <v>1.8335270645062101</v>
      </c>
      <c r="BR115" s="13">
        <f t="shared" si="137"/>
        <v>-1.2413199329733962</v>
      </c>
      <c r="BT115" s="80">
        <f t="shared" si="158"/>
        <v>136</v>
      </c>
      <c r="BU115" s="40">
        <f t="shared" si="138"/>
        <v>0.38381951765104017</v>
      </c>
      <c r="BV115" s="76">
        <f t="shared" si="139"/>
        <v>0.38381951765104017</v>
      </c>
      <c r="BW115" s="18">
        <f t="shared" si="140"/>
        <v>17.355801401308682</v>
      </c>
      <c r="BX115" s="76">
        <f t="shared" si="141"/>
        <v>0.38381951765104017</v>
      </c>
      <c r="BY115" s="18">
        <f t="shared" si="142"/>
        <v>17.355801401308682</v>
      </c>
      <c r="BZ115" s="13">
        <f t="shared" si="143"/>
        <v>136</v>
      </c>
      <c r="CA115" s="13">
        <f t="shared" si="88"/>
        <v>-1.2413199329733962</v>
      </c>
      <c r="CC115" s="80">
        <f t="shared" si="159"/>
        <v>136</v>
      </c>
      <c r="CD115" s="25">
        <f t="shared" si="144"/>
        <v>0</v>
      </c>
      <c r="CE115" s="60">
        <f t="shared" si="145"/>
        <v>0</v>
      </c>
      <c r="CF115" s="19">
        <f t="shared" si="146"/>
        <v>-16.971981883657641</v>
      </c>
      <c r="CG115" s="60">
        <f t="shared" si="147"/>
        <v>0</v>
      </c>
      <c r="CH115" s="19">
        <f t="shared" si="148"/>
        <v>-16.971981883657641</v>
      </c>
      <c r="CI115" s="13">
        <f t="shared" si="149"/>
        <v>136</v>
      </c>
      <c r="CJ115" s="13">
        <f t="shared" si="89"/>
        <v>1.8335270645062101</v>
      </c>
      <c r="CK115" s="13">
        <f t="shared" si="90"/>
        <v>-1.2413199329733962</v>
      </c>
    </row>
    <row r="116" spans="3:89">
      <c r="C116" s="80">
        <f t="shared" si="150"/>
        <v>137</v>
      </c>
      <c r="D116" s="21">
        <f t="shared" si="91"/>
        <v>41.197943288931782</v>
      </c>
      <c r="E116" s="31">
        <f t="shared" si="92"/>
        <v>1.8701572649665745</v>
      </c>
      <c r="F116" s="31">
        <f t="shared" si="93"/>
        <v>1.6701572649665746</v>
      </c>
      <c r="H116" s="80">
        <f t="shared" si="151"/>
        <v>137</v>
      </c>
      <c r="I116" s="21">
        <f t="shared" si="94"/>
        <v>0.35178944277793267</v>
      </c>
      <c r="J116" s="31">
        <f t="shared" si="95"/>
        <v>1.8701572649665745</v>
      </c>
      <c r="K116" s="31">
        <f t="shared" si="96"/>
        <v>1.6701572649665746</v>
      </c>
      <c r="N116" s="80">
        <f t="shared" si="152"/>
        <v>137</v>
      </c>
      <c r="O116" s="40">
        <f t="shared" si="97"/>
        <v>0.47481980450449157</v>
      </c>
      <c r="P116" s="74">
        <f t="shared" si="98"/>
        <v>0.47481980450448891</v>
      </c>
      <c r="Q116" s="18">
        <f t="shared" si="99"/>
        <v>0.47481980450448891</v>
      </c>
      <c r="R116" s="74">
        <f t="shared" si="100"/>
        <v>0.47481980450449157</v>
      </c>
      <c r="S116" s="15">
        <f t="shared" si="101"/>
        <v>0.47481980450449157</v>
      </c>
      <c r="T116" s="13">
        <f t="shared" si="102"/>
        <v>137</v>
      </c>
      <c r="U116" s="13">
        <f t="shared" si="103"/>
        <v>-1.2779501334337611</v>
      </c>
      <c r="W116" s="80">
        <f t="shared" si="153"/>
        <v>137</v>
      </c>
      <c r="X116" s="43">
        <f t="shared" si="104"/>
        <v>40.72312348442729</v>
      </c>
      <c r="Y116" s="59">
        <f t="shared" si="105"/>
        <v>40.72312348442729</v>
      </c>
      <c r="Z116" s="19">
        <f t="shared" si="106"/>
        <v>40.72312348442729</v>
      </c>
      <c r="AA116" s="59">
        <f t="shared" si="107"/>
        <v>40.72312348442729</v>
      </c>
      <c r="AB116" s="16">
        <f t="shared" si="108"/>
        <v>40.72312348442729</v>
      </c>
      <c r="AC116" s="13">
        <f t="shared" si="109"/>
        <v>137</v>
      </c>
      <c r="AD116" s="13">
        <f t="shared" si="110"/>
        <v>1.8701572649665745</v>
      </c>
      <c r="AE116" s="13">
        <f t="shared" si="111"/>
        <v>-1.2779501334337611</v>
      </c>
      <c r="AG116" s="80">
        <f t="shared" si="154"/>
        <v>137</v>
      </c>
      <c r="AH116" s="24">
        <f t="shared" si="112"/>
        <v>0</v>
      </c>
      <c r="AI116" s="74">
        <f t="shared" si="113"/>
        <v>0.35178944277793267</v>
      </c>
      <c r="AJ116" s="18">
        <f t="shared" si="84"/>
        <v>0.35178944277793267</v>
      </c>
      <c r="AK116" s="58">
        <f t="shared" si="114"/>
        <v>0</v>
      </c>
      <c r="AL116" s="15">
        <f t="shared" si="83"/>
        <v>0</v>
      </c>
      <c r="AM116" s="13">
        <f t="shared" si="115"/>
        <v>137</v>
      </c>
      <c r="AN116" s="13">
        <f t="shared" si="85"/>
        <v>-1.2779501334337611</v>
      </c>
      <c r="AO116" s="13">
        <f t="shared" si="86"/>
        <v>1.8701572649665745</v>
      </c>
      <c r="AP116" s="13">
        <f t="shared" si="87"/>
        <v>-1.2779501334337611</v>
      </c>
      <c r="AR116" s="80">
        <f t="shared" si="155"/>
        <v>137</v>
      </c>
      <c r="AS116" s="25">
        <f t="shared" si="116"/>
        <v>0</v>
      </c>
      <c r="AT116" s="60">
        <f t="shared" si="117"/>
        <v>0</v>
      </c>
      <c r="AU116" s="19">
        <f t="shared" si="118"/>
        <v>0</v>
      </c>
      <c r="AV116" s="60">
        <f t="shared" si="119"/>
        <v>0</v>
      </c>
      <c r="AW116" s="16">
        <f t="shared" si="120"/>
        <v>0</v>
      </c>
      <c r="AY116" s="80">
        <f t="shared" si="156"/>
        <v>137</v>
      </c>
      <c r="AZ116" s="40">
        <f t="shared" si="121"/>
        <v>41.197943288931782</v>
      </c>
      <c r="BA116" s="57">
        <f t="shared" si="122"/>
        <v>41.197943288931782</v>
      </c>
      <c r="BB116" s="18">
        <f t="shared" si="123"/>
        <v>41.197943288931782</v>
      </c>
      <c r="BC116" s="76">
        <f t="shared" si="124"/>
        <v>41.197943288931782</v>
      </c>
      <c r="BD116" s="18">
        <f t="shared" si="125"/>
        <v>41.197943288931782</v>
      </c>
      <c r="BE116" s="13">
        <f t="shared" si="126"/>
        <v>137</v>
      </c>
      <c r="BF116" s="13">
        <f t="shared" si="127"/>
        <v>-1.2779501334337611</v>
      </c>
      <c r="BG116" s="13">
        <f t="shared" si="128"/>
        <v>1.8701572649665745</v>
      </c>
      <c r="BH116" s="13">
        <f t="shared" si="129"/>
        <v>-1.2779501334337611</v>
      </c>
      <c r="BJ116" s="80">
        <f t="shared" si="157"/>
        <v>137</v>
      </c>
      <c r="BK116" s="43">
        <f t="shared" si="130"/>
        <v>0</v>
      </c>
      <c r="BL116" s="59">
        <f t="shared" si="131"/>
        <v>0</v>
      </c>
      <c r="BM116" s="19">
        <f t="shared" si="132"/>
        <v>0</v>
      </c>
      <c r="BN116" s="59">
        <f t="shared" si="133"/>
        <v>0</v>
      </c>
      <c r="BO116" s="19">
        <f t="shared" si="134"/>
        <v>0</v>
      </c>
      <c r="BP116" s="13">
        <f t="shared" si="135"/>
        <v>137</v>
      </c>
      <c r="BQ116" s="13">
        <f t="shared" si="136"/>
        <v>1.8701572649665745</v>
      </c>
      <c r="BR116" s="13">
        <f t="shared" si="137"/>
        <v>-1.2779501334337611</v>
      </c>
      <c r="BT116" s="80">
        <f t="shared" si="158"/>
        <v>137</v>
      </c>
      <c r="BU116" s="40">
        <f t="shared" si="138"/>
        <v>0.35178944277793267</v>
      </c>
      <c r="BV116" s="76">
        <f t="shared" si="139"/>
        <v>0.35178944277793267</v>
      </c>
      <c r="BW116" s="18">
        <f t="shared" si="140"/>
        <v>17.589417437109905</v>
      </c>
      <c r="BX116" s="76">
        <f t="shared" si="141"/>
        <v>0.35178944277793267</v>
      </c>
      <c r="BY116" s="18">
        <f t="shared" si="142"/>
        <v>17.589417437109908</v>
      </c>
      <c r="BZ116" s="13">
        <f t="shared" si="143"/>
        <v>137</v>
      </c>
      <c r="CA116" s="13">
        <f t="shared" si="88"/>
        <v>-1.2779501334337611</v>
      </c>
      <c r="CC116" s="80">
        <f t="shared" si="159"/>
        <v>137</v>
      </c>
      <c r="CD116" s="25">
        <f t="shared" si="144"/>
        <v>0</v>
      </c>
      <c r="CE116" s="60">
        <f t="shared" si="145"/>
        <v>0</v>
      </c>
      <c r="CF116" s="19">
        <f t="shared" si="146"/>
        <v>-17.237627994331973</v>
      </c>
      <c r="CG116" s="60">
        <f t="shared" si="147"/>
        <v>0</v>
      </c>
      <c r="CH116" s="19">
        <f t="shared" si="148"/>
        <v>-17.237627994331977</v>
      </c>
      <c r="CI116" s="13">
        <f t="shared" si="149"/>
        <v>137</v>
      </c>
      <c r="CJ116" s="13">
        <f t="shared" si="89"/>
        <v>1.8701572649665745</v>
      </c>
      <c r="CK116" s="13">
        <f t="shared" si="90"/>
        <v>-1.2779501334337611</v>
      </c>
    </row>
    <row r="117" spans="3:89">
      <c r="C117" s="80">
        <f t="shared" si="150"/>
        <v>138</v>
      </c>
      <c r="D117" s="21">
        <f t="shared" si="91"/>
        <v>42.168447571679096</v>
      </c>
      <c r="E117" s="31">
        <f t="shared" si="92"/>
        <v>1.9065210616119725</v>
      </c>
      <c r="F117" s="31">
        <f t="shared" si="93"/>
        <v>1.7065210616119726</v>
      </c>
      <c r="H117" s="80">
        <f t="shared" si="151"/>
        <v>138</v>
      </c>
      <c r="I117" s="21">
        <f t="shared" si="94"/>
        <v>0.32229372552524715</v>
      </c>
      <c r="J117" s="31">
        <f t="shared" si="95"/>
        <v>1.9065210616119725</v>
      </c>
      <c r="K117" s="31">
        <f t="shared" si="96"/>
        <v>1.7065210616119726</v>
      </c>
      <c r="N117" s="80">
        <f t="shared" si="152"/>
        <v>138</v>
      </c>
      <c r="O117" s="40">
        <f t="shared" si="97"/>
        <v>0.43367783386745629</v>
      </c>
      <c r="P117" s="74">
        <f t="shared" si="98"/>
        <v>0.43367783386745895</v>
      </c>
      <c r="Q117" s="18">
        <f t="shared" si="99"/>
        <v>0.43367783386745895</v>
      </c>
      <c r="R117" s="74">
        <f t="shared" si="100"/>
        <v>0.43367783386745629</v>
      </c>
      <c r="S117" s="15">
        <f t="shared" si="101"/>
        <v>0.43367783386745629</v>
      </c>
      <c r="T117" s="13">
        <f t="shared" si="102"/>
        <v>138</v>
      </c>
      <c r="U117" s="13">
        <f t="shared" si="103"/>
        <v>-1.31431393007916</v>
      </c>
      <c r="W117" s="80">
        <f t="shared" si="153"/>
        <v>138</v>
      </c>
      <c r="X117" s="43">
        <f t="shared" si="104"/>
        <v>41.734769737811639</v>
      </c>
      <c r="Y117" s="59">
        <f t="shared" si="105"/>
        <v>41.734769737811639</v>
      </c>
      <c r="Z117" s="19">
        <f t="shared" si="106"/>
        <v>41.734769737811639</v>
      </c>
      <c r="AA117" s="59">
        <f t="shared" si="107"/>
        <v>41.734769737811639</v>
      </c>
      <c r="AB117" s="16">
        <f t="shared" si="108"/>
        <v>41.734769737811639</v>
      </c>
      <c r="AC117" s="13">
        <f t="shared" si="109"/>
        <v>138</v>
      </c>
      <c r="AD117" s="13">
        <f t="shared" si="110"/>
        <v>1.9065210616119725</v>
      </c>
      <c r="AE117" s="13">
        <f t="shared" si="111"/>
        <v>-1.31431393007916</v>
      </c>
      <c r="AG117" s="80">
        <f t="shared" si="154"/>
        <v>138</v>
      </c>
      <c r="AH117" s="24">
        <f t="shared" si="112"/>
        <v>0</v>
      </c>
      <c r="AI117" s="74">
        <f t="shared" si="113"/>
        <v>0.32229372552524715</v>
      </c>
      <c r="AJ117" s="18">
        <f t="shared" si="84"/>
        <v>0.32229372552524715</v>
      </c>
      <c r="AK117" s="58">
        <f t="shared" si="114"/>
        <v>0</v>
      </c>
      <c r="AL117" s="15">
        <f t="shared" si="83"/>
        <v>0</v>
      </c>
      <c r="AM117" s="13">
        <f t="shared" si="115"/>
        <v>138</v>
      </c>
      <c r="AN117" s="13">
        <f t="shared" si="85"/>
        <v>-1.31431393007916</v>
      </c>
      <c r="AO117" s="13">
        <f t="shared" si="86"/>
        <v>1.9065210616119725</v>
      </c>
      <c r="AP117" s="13">
        <f t="shared" si="87"/>
        <v>-1.31431393007916</v>
      </c>
      <c r="AR117" s="80">
        <f t="shared" si="155"/>
        <v>138</v>
      </c>
      <c r="AS117" s="25">
        <f t="shared" si="116"/>
        <v>0</v>
      </c>
      <c r="AT117" s="60">
        <f t="shared" si="117"/>
        <v>0</v>
      </c>
      <c r="AU117" s="19">
        <f t="shared" si="118"/>
        <v>0</v>
      </c>
      <c r="AV117" s="60">
        <f t="shared" si="119"/>
        <v>0</v>
      </c>
      <c r="AW117" s="16">
        <f t="shared" si="120"/>
        <v>0</v>
      </c>
      <c r="AY117" s="80">
        <f t="shared" si="156"/>
        <v>138</v>
      </c>
      <c r="AZ117" s="40">
        <f t="shared" si="121"/>
        <v>42.168447571679096</v>
      </c>
      <c r="BA117" s="57">
        <f t="shared" si="122"/>
        <v>42.168447571679096</v>
      </c>
      <c r="BB117" s="18">
        <f t="shared" si="123"/>
        <v>42.168447571679096</v>
      </c>
      <c r="BC117" s="76">
        <f t="shared" si="124"/>
        <v>42.168447571679096</v>
      </c>
      <c r="BD117" s="18">
        <f t="shared" si="125"/>
        <v>42.168447571679096</v>
      </c>
      <c r="BE117" s="13">
        <f t="shared" si="126"/>
        <v>138</v>
      </c>
      <c r="BF117" s="13">
        <f t="shared" si="127"/>
        <v>-1.31431393007916</v>
      </c>
      <c r="BG117" s="13">
        <f t="shared" si="128"/>
        <v>1.9065210616119725</v>
      </c>
      <c r="BH117" s="13">
        <f t="shared" si="129"/>
        <v>-1.31431393007916</v>
      </c>
      <c r="BJ117" s="80">
        <f t="shared" si="157"/>
        <v>138</v>
      </c>
      <c r="BK117" s="43">
        <f t="shared" si="130"/>
        <v>0</v>
      </c>
      <c r="BL117" s="59">
        <f t="shared" si="131"/>
        <v>0</v>
      </c>
      <c r="BM117" s="19">
        <f t="shared" si="132"/>
        <v>0</v>
      </c>
      <c r="BN117" s="59">
        <f t="shared" si="133"/>
        <v>0</v>
      </c>
      <c r="BO117" s="19">
        <f t="shared" si="134"/>
        <v>0</v>
      </c>
      <c r="BP117" s="13">
        <f t="shared" si="135"/>
        <v>138</v>
      </c>
      <c r="BQ117" s="13">
        <f t="shared" si="136"/>
        <v>1.9065210616119725</v>
      </c>
      <c r="BR117" s="13">
        <f t="shared" si="137"/>
        <v>-1.31431393007916</v>
      </c>
      <c r="BT117" s="80">
        <f t="shared" si="158"/>
        <v>138</v>
      </c>
      <c r="BU117" s="40">
        <f t="shared" si="138"/>
        <v>0.32229372552524715</v>
      </c>
      <c r="BV117" s="76">
        <f t="shared" si="139"/>
        <v>0.32229372552524715</v>
      </c>
      <c r="BW117" s="18">
        <f t="shared" si="140"/>
        <v>17.817197031982801</v>
      </c>
      <c r="BX117" s="76">
        <f t="shared" si="141"/>
        <v>0.32229372552524715</v>
      </c>
      <c r="BY117" s="18">
        <f t="shared" si="142"/>
        <v>17.817197031982801</v>
      </c>
      <c r="BZ117" s="13">
        <f t="shared" si="143"/>
        <v>138</v>
      </c>
      <c r="CA117" s="13">
        <f t="shared" si="88"/>
        <v>-1.31431393007916</v>
      </c>
      <c r="CC117" s="80">
        <f t="shared" si="159"/>
        <v>138</v>
      </c>
      <c r="CD117" s="25">
        <f t="shared" si="144"/>
        <v>0</v>
      </c>
      <c r="CE117" s="60">
        <f t="shared" si="145"/>
        <v>0</v>
      </c>
      <c r="CF117" s="19">
        <f t="shared" si="146"/>
        <v>-17.494903306457552</v>
      </c>
      <c r="CG117" s="60">
        <f t="shared" si="147"/>
        <v>0</v>
      </c>
      <c r="CH117" s="19">
        <f t="shared" si="148"/>
        <v>-17.494903306457552</v>
      </c>
      <c r="CI117" s="13">
        <f t="shared" si="149"/>
        <v>138</v>
      </c>
      <c r="CJ117" s="13">
        <f t="shared" si="89"/>
        <v>1.9065210616119725</v>
      </c>
      <c r="CK117" s="13">
        <f t="shared" si="90"/>
        <v>-1.31431393007916</v>
      </c>
    </row>
    <row r="118" spans="3:89">
      <c r="C118" s="80">
        <f t="shared" si="150"/>
        <v>139</v>
      </c>
      <c r="D118" s="21">
        <f t="shared" si="91"/>
        <v>43.141300906186657</v>
      </c>
      <c r="E118" s="31">
        <f t="shared" si="92"/>
        <v>1.942622301479408</v>
      </c>
      <c r="F118" s="31">
        <f t="shared" si="93"/>
        <v>1.742622301479408</v>
      </c>
      <c r="H118" s="80">
        <f t="shared" si="151"/>
        <v>139</v>
      </c>
      <c r="I118" s="21">
        <f t="shared" si="94"/>
        <v>0.29514706003278945</v>
      </c>
      <c r="J118" s="31">
        <f t="shared" si="95"/>
        <v>1.942622301479408</v>
      </c>
      <c r="K118" s="31">
        <f t="shared" si="96"/>
        <v>1.742622301479408</v>
      </c>
      <c r="N118" s="80">
        <f t="shared" si="152"/>
        <v>139</v>
      </c>
      <c r="O118" s="40">
        <f t="shared" si="97"/>
        <v>0.39596202334440278</v>
      </c>
      <c r="P118" s="74">
        <f t="shared" si="98"/>
        <v>0.39596202334439745</v>
      </c>
      <c r="Q118" s="18">
        <f t="shared" si="99"/>
        <v>0.39596202334439745</v>
      </c>
      <c r="R118" s="74">
        <f t="shared" si="100"/>
        <v>0.39596202334440278</v>
      </c>
      <c r="S118" s="15">
        <f t="shared" si="101"/>
        <v>0.39596202334440278</v>
      </c>
      <c r="T118" s="13">
        <f t="shared" si="102"/>
        <v>139</v>
      </c>
      <c r="U118" s="13">
        <f t="shared" si="103"/>
        <v>-1.3504151699465954</v>
      </c>
      <c r="W118" s="80">
        <f t="shared" si="153"/>
        <v>139</v>
      </c>
      <c r="X118" s="43">
        <f t="shared" si="104"/>
        <v>42.745338882842255</v>
      </c>
      <c r="Y118" s="59">
        <f t="shared" si="105"/>
        <v>42.745338882842262</v>
      </c>
      <c r="Z118" s="19">
        <f t="shared" si="106"/>
        <v>42.745338882842262</v>
      </c>
      <c r="AA118" s="59">
        <f t="shared" si="107"/>
        <v>42.745338882842255</v>
      </c>
      <c r="AB118" s="16">
        <f t="shared" si="108"/>
        <v>42.745338882842255</v>
      </c>
      <c r="AC118" s="13">
        <f t="shared" si="109"/>
        <v>139</v>
      </c>
      <c r="AD118" s="13">
        <f t="shared" si="110"/>
        <v>1.942622301479408</v>
      </c>
      <c r="AE118" s="13">
        <f t="shared" si="111"/>
        <v>-1.3504151699465954</v>
      </c>
      <c r="AG118" s="80">
        <f t="shared" si="154"/>
        <v>139</v>
      </c>
      <c r="AH118" s="24">
        <f t="shared" si="112"/>
        <v>0</v>
      </c>
      <c r="AI118" s="74">
        <f t="shared" si="113"/>
        <v>0.29514706003278945</v>
      </c>
      <c r="AJ118" s="18">
        <f t="shared" si="84"/>
        <v>0.29514706003278945</v>
      </c>
      <c r="AK118" s="58">
        <f t="shared" si="114"/>
        <v>0</v>
      </c>
      <c r="AL118" s="15">
        <f t="shared" si="83"/>
        <v>0</v>
      </c>
      <c r="AM118" s="13">
        <f t="shared" si="115"/>
        <v>139</v>
      </c>
      <c r="AN118" s="13">
        <f t="shared" si="85"/>
        <v>-1.3504151699465954</v>
      </c>
      <c r="AO118" s="13">
        <f t="shared" si="86"/>
        <v>1.942622301479408</v>
      </c>
      <c r="AP118" s="13">
        <f t="shared" si="87"/>
        <v>-1.3504151699465954</v>
      </c>
      <c r="AR118" s="80">
        <f t="shared" si="155"/>
        <v>139</v>
      </c>
      <c r="AS118" s="25">
        <f t="shared" si="116"/>
        <v>0</v>
      </c>
      <c r="AT118" s="60">
        <f t="shared" si="117"/>
        <v>0</v>
      </c>
      <c r="AU118" s="19">
        <f t="shared" si="118"/>
        <v>0</v>
      </c>
      <c r="AV118" s="60">
        <f t="shared" si="119"/>
        <v>0</v>
      </c>
      <c r="AW118" s="16">
        <f t="shared" si="120"/>
        <v>0</v>
      </c>
      <c r="AY118" s="80">
        <f t="shared" si="156"/>
        <v>139</v>
      </c>
      <c r="AZ118" s="40">
        <f t="shared" si="121"/>
        <v>43.141300906186657</v>
      </c>
      <c r="BA118" s="57">
        <f t="shared" si="122"/>
        <v>43.141300906186657</v>
      </c>
      <c r="BB118" s="18">
        <f t="shared" si="123"/>
        <v>43.141300906186657</v>
      </c>
      <c r="BC118" s="76">
        <f t="shared" si="124"/>
        <v>43.141300906186657</v>
      </c>
      <c r="BD118" s="18">
        <f t="shared" si="125"/>
        <v>43.141300906186657</v>
      </c>
      <c r="BE118" s="13">
        <f t="shared" si="126"/>
        <v>139</v>
      </c>
      <c r="BF118" s="13">
        <f t="shared" si="127"/>
        <v>-1.3504151699465954</v>
      </c>
      <c r="BG118" s="13">
        <f t="shared" si="128"/>
        <v>1.942622301479408</v>
      </c>
      <c r="BH118" s="13">
        <f t="shared" si="129"/>
        <v>-1.3504151699465954</v>
      </c>
      <c r="BJ118" s="80">
        <f t="shared" si="157"/>
        <v>139</v>
      </c>
      <c r="BK118" s="43">
        <f t="shared" si="130"/>
        <v>0</v>
      </c>
      <c r="BL118" s="59">
        <f t="shared" si="131"/>
        <v>0</v>
      </c>
      <c r="BM118" s="19">
        <f t="shared" si="132"/>
        <v>0</v>
      </c>
      <c r="BN118" s="59">
        <f t="shared" si="133"/>
        <v>0</v>
      </c>
      <c r="BO118" s="19">
        <f t="shared" si="134"/>
        <v>0</v>
      </c>
      <c r="BP118" s="13">
        <f t="shared" si="135"/>
        <v>139</v>
      </c>
      <c r="BQ118" s="13">
        <f t="shared" si="136"/>
        <v>1.942622301479408</v>
      </c>
      <c r="BR118" s="13">
        <f t="shared" si="137"/>
        <v>-1.3504151699465954</v>
      </c>
      <c r="BT118" s="80">
        <f t="shared" si="158"/>
        <v>139</v>
      </c>
      <c r="BU118" s="40">
        <f t="shared" si="138"/>
        <v>0.29514706003278945</v>
      </c>
      <c r="BV118" s="76">
        <f t="shared" si="139"/>
        <v>0.29514706003278945</v>
      </c>
      <c r="BW118" s="18">
        <f t="shared" si="140"/>
        <v>18.039171161903752</v>
      </c>
      <c r="BX118" s="76">
        <f t="shared" si="141"/>
        <v>0.29514706003278945</v>
      </c>
      <c r="BY118" s="18">
        <f t="shared" si="142"/>
        <v>18.039171161903752</v>
      </c>
      <c r="BZ118" s="13">
        <f t="shared" si="143"/>
        <v>139</v>
      </c>
      <c r="CA118" s="13">
        <f t="shared" si="88"/>
        <v>-1.3504151699465954</v>
      </c>
      <c r="CC118" s="80">
        <f t="shared" si="159"/>
        <v>139</v>
      </c>
      <c r="CD118" s="25">
        <f t="shared" si="144"/>
        <v>0</v>
      </c>
      <c r="CE118" s="60">
        <f t="shared" si="145"/>
        <v>0</v>
      </c>
      <c r="CF118" s="19">
        <f t="shared" si="146"/>
        <v>-17.744024101870963</v>
      </c>
      <c r="CG118" s="60">
        <f t="shared" si="147"/>
        <v>0</v>
      </c>
      <c r="CH118" s="19">
        <f t="shared" si="148"/>
        <v>-17.744024101870963</v>
      </c>
      <c r="CI118" s="13">
        <f t="shared" si="149"/>
        <v>139</v>
      </c>
      <c r="CJ118" s="13">
        <f t="shared" si="89"/>
        <v>1.942622301479408</v>
      </c>
      <c r="CK118" s="13">
        <f t="shared" si="90"/>
        <v>-1.3504151699465954</v>
      </c>
    </row>
    <row r="119" spans="3:89">
      <c r="C119" s="80">
        <f t="shared" si="150"/>
        <v>140</v>
      </c>
      <c r="D119" s="21">
        <f t="shared" si="91"/>
        <v>44.116329881697723</v>
      </c>
      <c r="E119" s="31">
        <f t="shared" si="92"/>
        <v>1.9784647488724709</v>
      </c>
      <c r="F119" s="31">
        <f t="shared" si="93"/>
        <v>1.778464748872471</v>
      </c>
      <c r="H119" s="80">
        <f t="shared" si="151"/>
        <v>140</v>
      </c>
      <c r="I119" s="21">
        <f t="shared" si="94"/>
        <v>0.27017603554387426</v>
      </c>
      <c r="J119" s="31">
        <f t="shared" si="95"/>
        <v>1.9784647488724709</v>
      </c>
      <c r="K119" s="31">
        <f t="shared" si="96"/>
        <v>1.778464748872471</v>
      </c>
      <c r="N119" s="80">
        <f t="shared" si="152"/>
        <v>140</v>
      </c>
      <c r="O119" s="40">
        <f>IF($C$10&lt;$C$9,$P119,$R119)</f>
        <v>0.3614023742764374</v>
      </c>
      <c r="P119" s="74">
        <f t="shared" si="98"/>
        <v>0.36140237427643607</v>
      </c>
      <c r="Q119" s="18">
        <f>$T119*(($C$10/$N119)^(2*$H$12))*NORMSDIST($U119)-$H$8*(($C$10/$N119)^(2*$H$12-2))*NORMSDIST($U119-$H$9)</f>
        <v>0.36140237427643607</v>
      </c>
      <c r="R119" s="74">
        <f t="shared" si="100"/>
        <v>0.3614023742764374</v>
      </c>
      <c r="S119" s="15">
        <f t="shared" si="101"/>
        <v>0.3614023742764374</v>
      </c>
      <c r="T119" s="13">
        <f t="shared" si="102"/>
        <v>140</v>
      </c>
      <c r="U119" s="13">
        <f>LN(($C$10^2)/($N119*$C$9))/$H$9+$H$12*$H$9</f>
        <v>-1.3862576173396577</v>
      </c>
      <c r="W119" s="80">
        <f t="shared" si="153"/>
        <v>140</v>
      </c>
      <c r="X119" s="43">
        <f>IF($C$10&lt;$C$9,$Y119,$AA119)</f>
        <v>43.754927507421286</v>
      </c>
      <c r="Y119" s="59">
        <f>IF($Z119&lt;0,0,$Z119)</f>
        <v>43.754927507421286</v>
      </c>
      <c r="Z119" s="19">
        <f>IF(($D119-$Q119)&lt;0,0,$D119-$Q119)</f>
        <v>43.754927507421286</v>
      </c>
      <c r="AA119" s="59">
        <f t="shared" si="107"/>
        <v>43.754927507421286</v>
      </c>
      <c r="AB119" s="16">
        <f>$AC119*NORMSDIST($AD119)-$H$8*NORMSDIST($AD119-$H$9)-$AC119*(($C$10/$W119)^(2*$H$12))*(NORMSDIST($AE119))+$H$8*(($C$10/$W119)^(2*$H$12-2))*(NORMSDIST($AE119-$H$9))</f>
        <v>43.754927507421286</v>
      </c>
      <c r="AC119" s="13">
        <f t="shared" si="109"/>
        <v>140</v>
      </c>
      <c r="AD119" s="13">
        <f t="shared" si="110"/>
        <v>1.9784647488724709</v>
      </c>
      <c r="AE119" s="13">
        <f t="shared" si="111"/>
        <v>-1.3862576173396577</v>
      </c>
      <c r="AG119" s="80">
        <f t="shared" si="154"/>
        <v>140</v>
      </c>
      <c r="AH119" s="24">
        <f>IF($C$10&lt;$C$9,$AI119,$AK119)</f>
        <v>0</v>
      </c>
      <c r="AI119" s="74">
        <f t="shared" si="113"/>
        <v>0.27017603554387382</v>
      </c>
      <c r="AJ119" s="18">
        <f t="shared" si="84"/>
        <v>0.27017603554387382</v>
      </c>
      <c r="AK119" s="58">
        <f t="shared" si="114"/>
        <v>0</v>
      </c>
      <c r="AL119" s="15">
        <f t="shared" si="83"/>
        <v>0</v>
      </c>
      <c r="AM119" s="13">
        <f t="shared" si="115"/>
        <v>140</v>
      </c>
      <c r="AN119" s="13">
        <f t="shared" si="85"/>
        <v>-1.3862576173396577</v>
      </c>
      <c r="AO119" s="13">
        <f t="shared" si="86"/>
        <v>1.9784647488724709</v>
      </c>
      <c r="AP119" s="13">
        <f t="shared" si="87"/>
        <v>-1.3862576173396577</v>
      </c>
      <c r="AR119" s="80">
        <f t="shared" si="155"/>
        <v>140</v>
      </c>
      <c r="AS119" s="25">
        <f>IF($C$10&lt;$C$9,$AT119,$AV119)</f>
        <v>0</v>
      </c>
      <c r="AT119" s="60">
        <f t="shared" si="117"/>
        <v>4.4408920985006262E-16</v>
      </c>
      <c r="AU119" s="19">
        <f t="shared" si="118"/>
        <v>4.4408920985006262E-16</v>
      </c>
      <c r="AV119" s="60">
        <f t="shared" si="119"/>
        <v>0</v>
      </c>
      <c r="AW119" s="16">
        <f t="shared" si="120"/>
        <v>0</v>
      </c>
      <c r="AY119" s="80">
        <f t="shared" si="156"/>
        <v>140</v>
      </c>
      <c r="AZ119" s="40">
        <f t="shared" si="121"/>
        <v>44.116329881697723</v>
      </c>
      <c r="BA119" s="57">
        <f t="shared" si="122"/>
        <v>44.116329881697723</v>
      </c>
      <c r="BB119" s="18">
        <f>IF($C$10&lt;=$C$9,$D119,0)</f>
        <v>44.116329881697723</v>
      </c>
      <c r="BC119" s="76">
        <f t="shared" si="124"/>
        <v>44.116329881697723</v>
      </c>
      <c r="BD119" s="18">
        <f t="shared" si="125"/>
        <v>44.116329881697723</v>
      </c>
      <c r="BE119" s="13">
        <f t="shared" si="126"/>
        <v>140</v>
      </c>
      <c r="BF119" s="13">
        <f t="shared" si="127"/>
        <v>-1.3862576173396577</v>
      </c>
      <c r="BG119" s="13">
        <f t="shared" si="128"/>
        <v>1.9784647488724709</v>
      </c>
      <c r="BH119" s="13">
        <f t="shared" si="129"/>
        <v>-1.3862576173396577</v>
      </c>
      <c r="BJ119" s="80">
        <f t="shared" si="157"/>
        <v>140</v>
      </c>
      <c r="BK119" s="43">
        <f t="shared" si="130"/>
        <v>0</v>
      </c>
      <c r="BL119" s="59">
        <f t="shared" si="131"/>
        <v>0</v>
      </c>
      <c r="BM119" s="19">
        <f t="shared" si="132"/>
        <v>0</v>
      </c>
      <c r="BN119" s="59">
        <f t="shared" si="133"/>
        <v>0</v>
      </c>
      <c r="BO119" s="19">
        <f t="shared" si="134"/>
        <v>0</v>
      </c>
      <c r="BP119" s="13">
        <f t="shared" si="135"/>
        <v>140</v>
      </c>
      <c r="BQ119" s="13">
        <f t="shared" si="136"/>
        <v>1.9784647488724709</v>
      </c>
      <c r="BR119" s="13">
        <f t="shared" si="137"/>
        <v>-1.3862576173396577</v>
      </c>
      <c r="BT119" s="80">
        <f t="shared" si="158"/>
        <v>140</v>
      </c>
      <c r="BU119" s="40">
        <f t="shared" si="138"/>
        <v>0.27017603554387426</v>
      </c>
      <c r="BV119" s="76">
        <f t="shared" si="139"/>
        <v>0.27017603554387426</v>
      </c>
      <c r="BW119" s="18">
        <f t="shared" si="140"/>
        <v>18.255379297280694</v>
      </c>
      <c r="BX119" s="76">
        <f t="shared" si="141"/>
        <v>0.27017603554387426</v>
      </c>
      <c r="BY119" s="18">
        <f t="shared" si="142"/>
        <v>18.255379297280697</v>
      </c>
      <c r="BZ119" s="13">
        <f t="shared" si="143"/>
        <v>140</v>
      </c>
      <c r="CA119" s="13">
        <f t="shared" si="88"/>
        <v>-1.3862576173396577</v>
      </c>
      <c r="CC119" s="80">
        <f t="shared" si="159"/>
        <v>140</v>
      </c>
      <c r="CD119" s="25">
        <f t="shared" si="144"/>
        <v>0</v>
      </c>
      <c r="CE119" s="60">
        <f t="shared" si="145"/>
        <v>0</v>
      </c>
      <c r="CF119" s="19">
        <f t="shared" si="146"/>
        <v>-17.985203261736821</v>
      </c>
      <c r="CG119" s="60">
        <f t="shared" si="147"/>
        <v>0</v>
      </c>
      <c r="CH119" s="19">
        <f t="shared" si="148"/>
        <v>-17.985203261736824</v>
      </c>
      <c r="CI119" s="13">
        <f t="shared" si="149"/>
        <v>140</v>
      </c>
      <c r="CJ119" s="13">
        <f t="shared" si="89"/>
        <v>1.9784647488724709</v>
      </c>
      <c r="CK119" s="13">
        <f t="shared" si="90"/>
        <v>-1.3862576173396577</v>
      </c>
    </row>
    <row r="121" spans="3:89">
      <c r="O121" s="12"/>
      <c r="V121" s="67"/>
      <c r="X121" s="12"/>
      <c r="AF121" s="67"/>
      <c r="AH121" s="12"/>
      <c r="AQ121" s="67"/>
      <c r="AS121" s="12"/>
      <c r="AX121" s="67"/>
      <c r="AZ121" s="12"/>
      <c r="BI121" s="67"/>
      <c r="BK121" s="12"/>
      <c r="BS121" s="67"/>
      <c r="BU121" s="12"/>
      <c r="CB121" s="67"/>
      <c r="CD121" s="12"/>
    </row>
    <row r="122" spans="3:89">
      <c r="O122" s="12"/>
      <c r="V122" s="67"/>
      <c r="X122" s="12"/>
      <c r="AF122" s="67"/>
      <c r="AH122" s="12"/>
      <c r="AQ122" s="67"/>
      <c r="AS122" s="12"/>
      <c r="AX122" s="67"/>
      <c r="AZ122" s="12"/>
      <c r="BI122" s="67"/>
      <c r="BK122" s="12"/>
      <c r="BS122" s="67"/>
      <c r="BU122" s="12"/>
      <c r="CB122" s="67"/>
      <c r="CD122" s="12"/>
    </row>
    <row r="123" spans="3:89">
      <c r="O123" s="12"/>
      <c r="V123" s="67"/>
      <c r="X123" s="12"/>
      <c r="AF123" s="67"/>
      <c r="AH123" s="12"/>
      <c r="AQ123" s="67"/>
      <c r="AS123" s="12"/>
      <c r="AX123" s="67"/>
      <c r="AZ123" s="12"/>
      <c r="BI123" s="67"/>
      <c r="BK123" s="12"/>
      <c r="BS123" s="67"/>
      <c r="BU123" s="12"/>
      <c r="CB123" s="67"/>
      <c r="CD123" s="12"/>
    </row>
    <row r="124" spans="3:89">
      <c r="O124" s="12"/>
      <c r="V124" s="67"/>
      <c r="X124" s="12"/>
      <c r="AF124" s="67"/>
      <c r="AH124" s="12"/>
      <c r="AQ124" s="67"/>
      <c r="AS124" s="12"/>
      <c r="AX124" s="67"/>
      <c r="AZ124" s="12"/>
      <c r="BI124" s="67"/>
      <c r="BK124" s="12"/>
      <c r="BS124" s="67"/>
      <c r="BU124" s="12"/>
      <c r="CB124" s="67"/>
      <c r="CD124" s="12"/>
    </row>
    <row r="125" spans="3:89">
      <c r="O125" s="12"/>
      <c r="V125" s="67"/>
      <c r="X125" s="12"/>
      <c r="AF125" s="67"/>
      <c r="AH125" s="12"/>
      <c r="AQ125" s="67"/>
      <c r="AS125" s="12"/>
      <c r="AX125" s="67"/>
      <c r="AZ125" s="12"/>
      <c r="BI125" s="67"/>
      <c r="BK125" s="12"/>
      <c r="BS125" s="67"/>
      <c r="BU125" s="12"/>
      <c r="CB125" s="67"/>
      <c r="CD125" s="12"/>
    </row>
    <row r="126" spans="3:89">
      <c r="O126" s="12"/>
      <c r="V126" s="67"/>
      <c r="X126" s="12"/>
      <c r="AF126" s="67"/>
      <c r="AH126" s="12"/>
      <c r="AQ126" s="67"/>
      <c r="AS126" s="12"/>
      <c r="AX126" s="67"/>
      <c r="AZ126" s="12"/>
      <c r="BI126" s="67"/>
      <c r="BK126" s="12"/>
      <c r="BS126" s="67"/>
      <c r="BU126" s="12"/>
      <c r="CB126" s="67"/>
      <c r="CD126" s="12"/>
    </row>
    <row r="127" spans="3:89">
      <c r="O127" s="12"/>
      <c r="V127" s="67"/>
      <c r="X127" s="12"/>
      <c r="AF127" s="67"/>
      <c r="AH127" s="12"/>
      <c r="AQ127" s="67"/>
      <c r="AS127" s="12"/>
      <c r="AX127" s="67"/>
      <c r="AZ127" s="12"/>
      <c r="BI127" s="67"/>
      <c r="BK127" s="12"/>
      <c r="BS127" s="67"/>
      <c r="BU127" s="12"/>
      <c r="CB127" s="67"/>
      <c r="CD127" s="12"/>
    </row>
    <row r="128" spans="3:89">
      <c r="O128" s="12"/>
      <c r="V128" s="67"/>
      <c r="X128" s="12"/>
      <c r="AF128" s="67"/>
      <c r="AH128" s="12"/>
      <c r="AQ128" s="67"/>
      <c r="AS128" s="12"/>
      <c r="AX128" s="67"/>
      <c r="AZ128" s="12"/>
      <c r="BI128" s="67"/>
      <c r="BK128" s="12"/>
      <c r="BS128" s="67"/>
      <c r="BU128" s="12"/>
      <c r="CB128" s="67"/>
      <c r="CD128" s="12"/>
    </row>
    <row r="129" spans="15:82">
      <c r="O129" s="12"/>
      <c r="V129" s="67"/>
      <c r="X129" s="12"/>
      <c r="AF129" s="67"/>
      <c r="AH129" s="12"/>
      <c r="AQ129" s="67"/>
      <c r="AS129" s="12"/>
      <c r="AX129" s="67"/>
      <c r="AZ129" s="12"/>
      <c r="BI129" s="67"/>
      <c r="BK129" s="12"/>
      <c r="BS129" s="67"/>
      <c r="BU129" s="12"/>
      <c r="CB129" s="67"/>
      <c r="CD129" s="12"/>
    </row>
    <row r="130" spans="15:82">
      <c r="O130" s="12"/>
      <c r="V130" s="67"/>
      <c r="X130" s="12"/>
      <c r="AF130" s="67"/>
      <c r="AH130" s="12"/>
      <c r="AQ130" s="67"/>
      <c r="AS130" s="12"/>
      <c r="AX130" s="67"/>
      <c r="AZ130" s="12"/>
      <c r="BI130" s="67"/>
      <c r="BK130" s="12"/>
      <c r="BS130" s="67"/>
      <c r="BU130" s="12"/>
      <c r="CB130" s="67"/>
      <c r="CD130" s="12"/>
    </row>
    <row r="131" spans="15:82">
      <c r="O131" s="12"/>
      <c r="V131" s="67"/>
      <c r="X131" s="12"/>
      <c r="AF131" s="67"/>
      <c r="AH131" s="12"/>
      <c r="AQ131" s="67"/>
      <c r="AS131" s="12"/>
      <c r="AX131" s="67"/>
      <c r="AZ131" s="12"/>
      <c r="BI131" s="67"/>
      <c r="BK131" s="12"/>
      <c r="BS131" s="67"/>
      <c r="BU131" s="12"/>
      <c r="CB131" s="67"/>
      <c r="CD131" s="12"/>
    </row>
    <row r="132" spans="15:82">
      <c r="O132" s="12"/>
      <c r="V132" s="67"/>
      <c r="X132" s="12"/>
      <c r="AF132" s="67"/>
      <c r="AH132" s="12"/>
      <c r="AQ132" s="67"/>
      <c r="AS132" s="12"/>
      <c r="AX132" s="67"/>
      <c r="AZ132" s="12"/>
      <c r="BI132" s="67"/>
      <c r="BK132" s="12"/>
      <c r="BS132" s="67"/>
      <c r="BU132" s="12"/>
      <c r="CB132" s="67"/>
      <c r="CD132" s="12"/>
    </row>
    <row r="133" spans="15:82">
      <c r="O133" s="12"/>
      <c r="V133" s="67"/>
      <c r="X133" s="12"/>
      <c r="AF133" s="67"/>
      <c r="AH133" s="12"/>
      <c r="AQ133" s="67"/>
      <c r="AS133" s="12"/>
      <c r="AX133" s="67"/>
      <c r="AZ133" s="12"/>
      <c r="BI133" s="67"/>
      <c r="BK133" s="12"/>
      <c r="BS133" s="67"/>
      <c r="BU133" s="12"/>
      <c r="CB133" s="67"/>
      <c r="CD133" s="12"/>
    </row>
    <row r="134" spans="15:82">
      <c r="O134" s="12"/>
      <c r="V134" s="67"/>
      <c r="X134" s="12"/>
      <c r="AF134" s="67"/>
      <c r="AH134" s="12"/>
      <c r="AQ134" s="67"/>
      <c r="AS134" s="12"/>
      <c r="AX134" s="67"/>
      <c r="AZ134" s="12"/>
      <c r="BI134" s="67"/>
      <c r="BK134" s="12"/>
      <c r="BS134" s="67"/>
      <c r="BU134" s="12"/>
      <c r="CB134" s="67"/>
      <c r="CD134" s="12"/>
    </row>
    <row r="135" spans="15:82">
      <c r="O135" s="12"/>
      <c r="V135" s="67"/>
      <c r="X135" s="12"/>
      <c r="AF135" s="67"/>
      <c r="AH135" s="12"/>
      <c r="AQ135" s="67"/>
      <c r="AS135" s="12"/>
      <c r="AX135" s="67"/>
      <c r="AZ135" s="12"/>
      <c r="BI135" s="67"/>
      <c r="BK135" s="12"/>
      <c r="BS135" s="67"/>
      <c r="BU135" s="12"/>
      <c r="CB135" s="67"/>
      <c r="CD135" s="12"/>
    </row>
    <row r="136" spans="15:82">
      <c r="O136" s="12"/>
      <c r="V136" s="67"/>
      <c r="X136" s="12"/>
      <c r="AF136" s="67"/>
      <c r="AH136" s="12"/>
      <c r="AQ136" s="67"/>
      <c r="AS136" s="12"/>
      <c r="AX136" s="67"/>
      <c r="AZ136" s="12"/>
      <c r="BI136" s="67"/>
      <c r="BK136" s="12"/>
      <c r="BS136" s="67"/>
      <c r="BU136" s="12"/>
      <c r="CB136" s="67"/>
      <c r="CD136" s="12"/>
    </row>
    <row r="137" spans="15:82">
      <c r="O137" s="12"/>
      <c r="V137" s="67"/>
      <c r="X137" s="12"/>
      <c r="AF137" s="67"/>
      <c r="AH137" s="12"/>
      <c r="AQ137" s="67"/>
      <c r="AS137" s="12"/>
      <c r="AX137" s="67"/>
      <c r="AZ137" s="12"/>
      <c r="BI137" s="67"/>
      <c r="BK137" s="12"/>
      <c r="BS137" s="67"/>
      <c r="BU137" s="12"/>
      <c r="CB137" s="67"/>
      <c r="CD137" s="12"/>
    </row>
    <row r="138" spans="15:82">
      <c r="O138" s="12"/>
      <c r="V138" s="67"/>
      <c r="X138" s="12"/>
      <c r="AF138" s="67"/>
      <c r="AH138" s="12"/>
      <c r="AQ138" s="67"/>
      <c r="AS138" s="12"/>
      <c r="AX138" s="67"/>
      <c r="AZ138" s="12"/>
      <c r="BI138" s="67"/>
      <c r="BK138" s="12"/>
      <c r="BS138" s="67"/>
      <c r="BU138" s="12"/>
      <c r="CB138" s="67"/>
      <c r="CD138" s="12"/>
    </row>
    <row r="139" spans="15:82">
      <c r="O139" s="12"/>
      <c r="V139" s="67"/>
      <c r="X139" s="12"/>
      <c r="AF139" s="67"/>
      <c r="AH139" s="12"/>
      <c r="AQ139" s="67"/>
      <c r="AS139" s="12"/>
      <c r="AX139" s="67"/>
      <c r="AZ139" s="12"/>
      <c r="BI139" s="67"/>
      <c r="BK139" s="12"/>
      <c r="BS139" s="67"/>
      <c r="BU139" s="12"/>
      <c r="CB139" s="67"/>
      <c r="CD139" s="12"/>
    </row>
    <row r="140" spans="15:82">
      <c r="O140" s="12"/>
      <c r="V140" s="67"/>
      <c r="X140" s="12"/>
      <c r="AF140" s="67"/>
      <c r="AH140" s="12"/>
      <c r="AQ140" s="67"/>
      <c r="AS140" s="12"/>
      <c r="AX140" s="67"/>
      <c r="AZ140" s="12"/>
      <c r="BI140" s="67"/>
      <c r="BK140" s="12"/>
      <c r="BS140" s="67"/>
      <c r="BU140" s="12"/>
      <c r="CB140" s="67"/>
      <c r="CD140" s="12"/>
    </row>
    <row r="141" spans="15:82">
      <c r="O141" s="12"/>
      <c r="V141" s="67"/>
      <c r="X141" s="12"/>
      <c r="AF141" s="67"/>
      <c r="AH141" s="12"/>
      <c r="AQ141" s="67"/>
      <c r="AS141" s="12"/>
      <c r="AX141" s="67"/>
      <c r="AZ141" s="12"/>
      <c r="BI141" s="67"/>
      <c r="BK141" s="12"/>
      <c r="BS141" s="67"/>
      <c r="BU141" s="12"/>
      <c r="CB141" s="67"/>
      <c r="CD141" s="12"/>
    </row>
    <row r="142" spans="15:82">
      <c r="O142" s="12"/>
      <c r="V142" s="67"/>
      <c r="X142" s="12"/>
      <c r="AF142" s="67"/>
      <c r="AH142" s="12"/>
      <c r="AQ142" s="67"/>
      <c r="AS142" s="12"/>
      <c r="AX142" s="67"/>
      <c r="AZ142" s="12"/>
      <c r="BI142" s="67"/>
      <c r="BK142" s="12"/>
      <c r="BS142" s="67"/>
      <c r="BU142" s="12"/>
      <c r="CB142" s="67"/>
      <c r="CD142" s="12"/>
    </row>
    <row r="143" spans="15:82">
      <c r="O143" s="12"/>
      <c r="V143" s="67"/>
      <c r="X143" s="12"/>
      <c r="AF143" s="67"/>
      <c r="AH143" s="12"/>
      <c r="AQ143" s="67"/>
      <c r="AS143" s="12"/>
      <c r="AX143" s="67"/>
      <c r="AZ143" s="12"/>
      <c r="BI143" s="67"/>
      <c r="BK143" s="12"/>
      <c r="BS143" s="67"/>
      <c r="BU143" s="12"/>
      <c r="CB143" s="67"/>
      <c r="CD143" s="12"/>
    </row>
    <row r="144" spans="15:82">
      <c r="O144" s="12"/>
      <c r="V144" s="67"/>
      <c r="X144" s="12"/>
      <c r="AF144" s="67"/>
      <c r="AH144" s="12"/>
      <c r="AQ144" s="67"/>
      <c r="AS144" s="12"/>
      <c r="AX144" s="67"/>
      <c r="AZ144" s="12"/>
      <c r="BI144" s="67"/>
      <c r="BK144" s="12"/>
      <c r="BS144" s="67"/>
      <c r="BU144" s="12"/>
      <c r="CB144" s="67"/>
      <c r="CD144" s="12"/>
    </row>
    <row r="145" spans="15:82">
      <c r="O145" s="12"/>
      <c r="V145" s="67"/>
      <c r="X145" s="12"/>
      <c r="AF145" s="67"/>
      <c r="AH145" s="12"/>
      <c r="AQ145" s="67"/>
      <c r="AS145" s="12"/>
      <c r="AX145" s="67"/>
      <c r="AZ145" s="12"/>
      <c r="BI145" s="67"/>
      <c r="BK145" s="12"/>
      <c r="BS145" s="67"/>
      <c r="BU145" s="12"/>
      <c r="CB145" s="67"/>
      <c r="CD145" s="12"/>
    </row>
    <row r="146" spans="15:82">
      <c r="O146" s="12"/>
      <c r="V146" s="67"/>
      <c r="X146" s="12"/>
      <c r="AF146" s="67"/>
      <c r="AH146" s="12"/>
      <c r="AQ146" s="67"/>
      <c r="AS146" s="12"/>
      <c r="AX146" s="67"/>
      <c r="AZ146" s="12"/>
      <c r="BI146" s="67"/>
      <c r="BK146" s="12"/>
      <c r="BS146" s="67"/>
      <c r="BU146" s="12"/>
      <c r="CB146" s="67"/>
      <c r="CD146" s="12"/>
    </row>
    <row r="147" spans="15:82">
      <c r="O147" s="12"/>
      <c r="V147" s="67"/>
      <c r="X147" s="12"/>
      <c r="AF147" s="67"/>
      <c r="AH147" s="12"/>
      <c r="AQ147" s="67"/>
      <c r="AS147" s="12"/>
      <c r="AX147" s="67"/>
      <c r="AZ147" s="12"/>
      <c r="BI147" s="67"/>
      <c r="BK147" s="12"/>
      <c r="BS147" s="67"/>
      <c r="BU147" s="12"/>
      <c r="CB147" s="67"/>
      <c r="CD147" s="12"/>
    </row>
    <row r="148" spans="15:82">
      <c r="O148" s="12"/>
      <c r="V148" s="67"/>
      <c r="X148" s="12"/>
      <c r="AF148" s="67"/>
      <c r="AH148" s="12"/>
      <c r="AQ148" s="67"/>
      <c r="AS148" s="12"/>
      <c r="AX148" s="67"/>
      <c r="AZ148" s="12"/>
      <c r="BI148" s="67"/>
      <c r="BK148" s="12"/>
      <c r="BS148" s="67"/>
      <c r="BU148" s="12"/>
      <c r="CB148" s="67"/>
      <c r="CD148" s="12"/>
    </row>
    <row r="149" spans="15:82">
      <c r="O149" s="12"/>
      <c r="V149" s="67"/>
      <c r="X149" s="12"/>
      <c r="AF149" s="67"/>
      <c r="AH149" s="12"/>
      <c r="AQ149" s="67"/>
      <c r="AS149" s="12"/>
      <c r="AX149" s="67"/>
      <c r="AZ149" s="12"/>
      <c r="BI149" s="67"/>
      <c r="BK149" s="12"/>
      <c r="BS149" s="67"/>
      <c r="BU149" s="12"/>
      <c r="CB149" s="67"/>
      <c r="CD149" s="12"/>
    </row>
    <row r="150" spans="15:82">
      <c r="O150" s="12"/>
      <c r="V150" s="67"/>
      <c r="X150" s="12"/>
      <c r="AF150" s="67"/>
      <c r="AH150" s="12"/>
      <c r="AQ150" s="67"/>
      <c r="AS150" s="12"/>
      <c r="AX150" s="67"/>
      <c r="AZ150" s="12"/>
      <c r="BI150" s="67"/>
      <c r="BK150" s="12"/>
      <c r="BS150" s="67"/>
      <c r="BU150" s="12"/>
      <c r="CB150" s="67"/>
      <c r="CD150" s="12"/>
    </row>
    <row r="151" spans="15:82">
      <c r="O151" s="12"/>
      <c r="V151" s="67"/>
      <c r="X151" s="12"/>
      <c r="AF151" s="67"/>
      <c r="AH151" s="12"/>
      <c r="AQ151" s="67"/>
      <c r="AS151" s="12"/>
      <c r="AX151" s="67"/>
      <c r="AZ151" s="12"/>
      <c r="BI151" s="67"/>
      <c r="BK151" s="12"/>
      <c r="BS151" s="67"/>
      <c r="BU151" s="12"/>
      <c r="CB151" s="67"/>
      <c r="CD151" s="12"/>
    </row>
    <row r="152" spans="15:82">
      <c r="O152" s="12"/>
      <c r="V152" s="67"/>
      <c r="X152" s="12"/>
      <c r="AF152" s="67"/>
      <c r="AH152" s="12"/>
      <c r="AQ152" s="67"/>
      <c r="AS152" s="12"/>
      <c r="AX152" s="67"/>
      <c r="AZ152" s="12"/>
      <c r="BI152" s="67"/>
      <c r="BK152" s="12"/>
      <c r="BS152" s="67"/>
      <c r="BU152" s="12"/>
      <c r="CB152" s="67"/>
      <c r="CD152" s="12"/>
    </row>
    <row r="153" spans="15:82">
      <c r="O153" s="12"/>
      <c r="V153" s="67"/>
      <c r="X153" s="12"/>
      <c r="AF153" s="67"/>
      <c r="AH153" s="12"/>
      <c r="AQ153" s="67"/>
      <c r="AS153" s="12"/>
      <c r="AX153" s="67"/>
      <c r="AZ153" s="12"/>
      <c r="BI153" s="67"/>
      <c r="BK153" s="12"/>
      <c r="BS153" s="67"/>
      <c r="BU153" s="12"/>
      <c r="CB153" s="67"/>
      <c r="CD153" s="12"/>
    </row>
    <row r="154" spans="15:82">
      <c r="O154" s="12"/>
      <c r="V154" s="67"/>
      <c r="X154" s="12"/>
      <c r="AF154" s="67"/>
      <c r="AH154" s="12"/>
      <c r="AQ154" s="67"/>
      <c r="AS154" s="12"/>
      <c r="AX154" s="67"/>
      <c r="AZ154" s="12"/>
      <c r="BI154" s="67"/>
      <c r="BK154" s="12"/>
      <c r="BS154" s="67"/>
      <c r="BU154" s="12"/>
      <c r="CB154" s="67"/>
      <c r="CD154" s="12"/>
    </row>
    <row r="155" spans="15:82">
      <c r="O155" s="12"/>
      <c r="V155" s="67"/>
      <c r="X155" s="12"/>
      <c r="AF155" s="67"/>
      <c r="AH155" s="12"/>
      <c r="AQ155" s="67"/>
      <c r="AS155" s="12"/>
      <c r="AX155" s="67"/>
      <c r="AZ155" s="12"/>
      <c r="BI155" s="67"/>
      <c r="BK155" s="12"/>
      <c r="BS155" s="67"/>
      <c r="BU155" s="12"/>
      <c r="CB155" s="67"/>
      <c r="CD155" s="12"/>
    </row>
    <row r="156" spans="15:82">
      <c r="O156" s="12"/>
      <c r="V156" s="67"/>
      <c r="X156" s="12"/>
      <c r="AF156" s="67"/>
      <c r="AH156" s="12"/>
      <c r="AQ156" s="67"/>
      <c r="AS156" s="12"/>
      <c r="AX156" s="67"/>
      <c r="AZ156" s="12"/>
      <c r="BI156" s="67"/>
      <c r="BK156" s="12"/>
      <c r="BS156" s="67"/>
      <c r="BU156" s="12"/>
      <c r="CB156" s="67"/>
      <c r="CD156" s="12"/>
    </row>
    <row r="157" spans="15:82">
      <c r="O157" s="12"/>
      <c r="V157" s="67"/>
      <c r="X157" s="12"/>
      <c r="AF157" s="67"/>
      <c r="AH157" s="12"/>
      <c r="AQ157" s="67"/>
      <c r="AS157" s="12"/>
      <c r="AX157" s="67"/>
      <c r="AZ157" s="12"/>
      <c r="BI157" s="67"/>
      <c r="BK157" s="12"/>
      <c r="BS157" s="67"/>
      <c r="BU157" s="12"/>
      <c r="CB157" s="67"/>
      <c r="CD157" s="12"/>
    </row>
    <row r="158" spans="15:82">
      <c r="O158" s="12"/>
      <c r="V158" s="67"/>
      <c r="X158" s="12"/>
      <c r="AF158" s="67"/>
      <c r="AH158" s="12"/>
      <c r="AQ158" s="67"/>
      <c r="AS158" s="12"/>
      <c r="AX158" s="67"/>
      <c r="AZ158" s="12"/>
      <c r="BI158" s="67"/>
      <c r="BK158" s="12"/>
      <c r="BS158" s="67"/>
      <c r="BU158" s="12"/>
      <c r="CB158" s="67"/>
      <c r="CD158" s="12"/>
    </row>
    <row r="159" spans="15:82">
      <c r="O159" s="12"/>
      <c r="V159" s="67"/>
      <c r="X159" s="12"/>
      <c r="AF159" s="67"/>
      <c r="AH159" s="12"/>
      <c r="AQ159" s="67"/>
      <c r="AS159" s="12"/>
      <c r="AX159" s="67"/>
      <c r="AZ159" s="12"/>
      <c r="BI159" s="67"/>
      <c r="BK159" s="12"/>
      <c r="BS159" s="67"/>
      <c r="BU159" s="12"/>
      <c r="CB159" s="67"/>
      <c r="CD159" s="12"/>
    </row>
    <row r="160" spans="15:82">
      <c r="O160" s="12"/>
      <c r="V160" s="67"/>
      <c r="X160" s="12"/>
      <c r="AF160" s="67"/>
      <c r="AH160" s="12"/>
      <c r="AQ160" s="67"/>
      <c r="AS160" s="12"/>
      <c r="AX160" s="67"/>
      <c r="AZ160" s="12"/>
      <c r="BI160" s="67"/>
      <c r="BK160" s="12"/>
      <c r="BS160" s="67"/>
      <c r="BU160" s="12"/>
      <c r="CB160" s="67"/>
      <c r="CD160" s="12"/>
    </row>
    <row r="161" spans="15:82">
      <c r="O161" s="12"/>
      <c r="V161" s="67"/>
      <c r="X161" s="12"/>
      <c r="AF161" s="67"/>
      <c r="AH161" s="12"/>
      <c r="AQ161" s="67"/>
      <c r="AS161" s="12"/>
      <c r="AX161" s="67"/>
      <c r="AZ161" s="12"/>
      <c r="BI161" s="67"/>
      <c r="BK161" s="12"/>
      <c r="BS161" s="67"/>
      <c r="BU161" s="12"/>
      <c r="CB161" s="67"/>
      <c r="CD161" s="12"/>
    </row>
    <row r="162" spans="15:82">
      <c r="O162" s="12"/>
      <c r="V162" s="67"/>
      <c r="X162" s="12"/>
      <c r="AF162" s="67"/>
      <c r="AH162" s="12"/>
      <c r="AQ162" s="67"/>
      <c r="AS162" s="12"/>
      <c r="AX162" s="67"/>
      <c r="AZ162" s="12"/>
      <c r="BI162" s="67"/>
      <c r="BK162" s="12"/>
      <c r="BS162" s="67"/>
      <c r="BU162" s="12"/>
      <c r="CB162" s="67"/>
      <c r="CD162" s="12"/>
    </row>
    <row r="163" spans="15:82">
      <c r="O163" s="12"/>
      <c r="V163" s="67"/>
      <c r="X163" s="12"/>
      <c r="AF163" s="67"/>
      <c r="AH163" s="12"/>
      <c r="AQ163" s="67"/>
      <c r="AS163" s="12"/>
      <c r="AX163" s="67"/>
      <c r="AZ163" s="12"/>
      <c r="BI163" s="67"/>
      <c r="BK163" s="12"/>
      <c r="BS163" s="67"/>
      <c r="BU163" s="12"/>
      <c r="CB163" s="67"/>
      <c r="CD163" s="12"/>
    </row>
    <row r="164" spans="15:82">
      <c r="O164" s="12"/>
      <c r="V164" s="67"/>
      <c r="X164" s="12"/>
      <c r="AF164" s="67"/>
      <c r="AH164" s="12"/>
      <c r="AQ164" s="67"/>
      <c r="AS164" s="12"/>
      <c r="AX164" s="67"/>
      <c r="AZ164" s="12"/>
      <c r="BI164" s="67"/>
      <c r="BK164" s="12"/>
      <c r="BS164" s="67"/>
      <c r="BU164" s="12"/>
      <c r="CB164" s="67"/>
      <c r="CD164" s="12"/>
    </row>
    <row r="165" spans="15:82">
      <c r="O165" s="12"/>
      <c r="V165" s="67"/>
      <c r="X165" s="12"/>
      <c r="AF165" s="67"/>
      <c r="AH165" s="12"/>
      <c r="AQ165" s="67"/>
      <c r="AS165" s="12"/>
      <c r="AX165" s="67"/>
      <c r="AZ165" s="12"/>
      <c r="BI165" s="67"/>
      <c r="BK165" s="12"/>
      <c r="BS165" s="67"/>
      <c r="BU165" s="12"/>
      <c r="CB165" s="67"/>
      <c r="CD165" s="12"/>
    </row>
    <row r="166" spans="15:82">
      <c r="O166" s="12"/>
      <c r="V166" s="67"/>
      <c r="X166" s="12"/>
      <c r="AF166" s="67"/>
      <c r="AH166" s="12"/>
      <c r="AQ166" s="67"/>
      <c r="AS166" s="12"/>
      <c r="AX166" s="67"/>
      <c r="AZ166" s="12"/>
      <c r="BI166" s="67"/>
      <c r="BK166" s="12"/>
      <c r="BS166" s="67"/>
      <c r="BU166" s="12"/>
      <c r="CB166" s="67"/>
      <c r="CD166" s="12"/>
    </row>
    <row r="167" spans="15:82">
      <c r="O167" s="12"/>
      <c r="V167" s="67"/>
      <c r="X167" s="12"/>
      <c r="AF167" s="67"/>
      <c r="AH167" s="12"/>
      <c r="AQ167" s="67"/>
      <c r="AS167" s="12"/>
      <c r="AX167" s="67"/>
      <c r="AZ167" s="12"/>
      <c r="BI167" s="67"/>
      <c r="BK167" s="12"/>
      <c r="BS167" s="67"/>
      <c r="BU167" s="12"/>
      <c r="CB167" s="67"/>
      <c r="CD167" s="12"/>
    </row>
    <row r="168" spans="15:82">
      <c r="O168" s="12"/>
      <c r="V168" s="67"/>
      <c r="X168" s="12"/>
      <c r="AF168" s="67"/>
      <c r="AH168" s="12"/>
      <c r="AQ168" s="67"/>
      <c r="AS168" s="12"/>
      <c r="AX168" s="67"/>
      <c r="AZ168" s="12"/>
      <c r="BI168" s="67"/>
      <c r="BK168" s="12"/>
      <c r="BS168" s="67"/>
      <c r="BU168" s="12"/>
      <c r="CB168" s="67"/>
      <c r="CD168" s="12"/>
    </row>
    <row r="169" spans="15:82">
      <c r="O169" s="12"/>
      <c r="V169" s="67"/>
      <c r="X169" s="12"/>
      <c r="AF169" s="67"/>
      <c r="AH169" s="12"/>
      <c r="AQ169" s="67"/>
      <c r="AS169" s="12"/>
      <c r="AX169" s="67"/>
      <c r="AZ169" s="12"/>
      <c r="BI169" s="67"/>
      <c r="BK169" s="12"/>
      <c r="BS169" s="67"/>
      <c r="BU169" s="12"/>
      <c r="CB169" s="67"/>
      <c r="CD169" s="12"/>
    </row>
    <row r="170" spans="15:82">
      <c r="O170" s="12"/>
      <c r="V170" s="67"/>
      <c r="X170" s="12"/>
      <c r="AF170" s="67"/>
      <c r="AH170" s="12"/>
      <c r="AQ170" s="67"/>
      <c r="AS170" s="12"/>
      <c r="AX170" s="67"/>
      <c r="AZ170" s="12"/>
      <c r="BI170" s="67"/>
      <c r="BK170" s="12"/>
      <c r="BS170" s="67"/>
      <c r="BU170" s="12"/>
      <c r="CB170" s="67"/>
      <c r="CD170" s="12"/>
    </row>
    <row r="171" spans="15:82">
      <c r="O171" s="12"/>
      <c r="V171" s="67"/>
      <c r="X171" s="12"/>
      <c r="AF171" s="67"/>
      <c r="AH171" s="12"/>
      <c r="AQ171" s="67"/>
      <c r="AS171" s="12"/>
      <c r="AX171" s="67"/>
      <c r="AZ171" s="12"/>
      <c r="BI171" s="67"/>
      <c r="BK171" s="12"/>
      <c r="BS171" s="67"/>
      <c r="BU171" s="12"/>
      <c r="CB171" s="67"/>
      <c r="CD171" s="12"/>
    </row>
    <row r="172" spans="15:82">
      <c r="O172" s="12"/>
      <c r="V172" s="67"/>
      <c r="X172" s="12"/>
      <c r="AF172" s="67"/>
      <c r="AH172" s="12"/>
      <c r="AQ172" s="67"/>
      <c r="AS172" s="12"/>
      <c r="AX172" s="67"/>
      <c r="AZ172" s="12"/>
      <c r="BI172" s="67"/>
      <c r="BK172" s="12"/>
      <c r="BS172" s="67"/>
      <c r="BU172" s="12"/>
      <c r="CB172" s="67"/>
      <c r="CD172" s="12"/>
    </row>
    <row r="173" spans="15:82">
      <c r="O173" s="12"/>
      <c r="V173" s="67"/>
      <c r="X173" s="12"/>
      <c r="AF173" s="67"/>
      <c r="AH173" s="12"/>
      <c r="AQ173" s="67"/>
      <c r="AS173" s="12"/>
      <c r="AX173" s="67"/>
      <c r="AZ173" s="12"/>
      <c r="BI173" s="67"/>
      <c r="BK173" s="12"/>
      <c r="BS173" s="67"/>
      <c r="BU173" s="12"/>
      <c r="CB173" s="67"/>
      <c r="CD173" s="12"/>
    </row>
    <row r="174" spans="15:82">
      <c r="O174" s="12"/>
      <c r="V174" s="67"/>
      <c r="X174" s="12"/>
      <c r="AF174" s="67"/>
      <c r="AH174" s="12"/>
      <c r="AQ174" s="67"/>
      <c r="AS174" s="12"/>
      <c r="AX174" s="67"/>
      <c r="AZ174" s="12"/>
      <c r="BI174" s="67"/>
      <c r="BK174" s="12"/>
      <c r="BS174" s="67"/>
      <c r="BU174" s="12"/>
      <c r="CB174" s="67"/>
      <c r="CD174" s="12"/>
    </row>
    <row r="175" spans="15:82">
      <c r="O175" s="12"/>
      <c r="V175" s="67"/>
      <c r="X175" s="12"/>
      <c r="AF175" s="67"/>
      <c r="AH175" s="12"/>
      <c r="AQ175" s="67"/>
      <c r="AS175" s="12"/>
      <c r="AX175" s="67"/>
      <c r="AZ175" s="12"/>
      <c r="BI175" s="67"/>
      <c r="BK175" s="12"/>
      <c r="BS175" s="67"/>
      <c r="BU175" s="12"/>
      <c r="CB175" s="67"/>
      <c r="CD175" s="12"/>
    </row>
    <row r="176" spans="15:82">
      <c r="O176" s="12"/>
      <c r="V176" s="67"/>
      <c r="X176" s="12"/>
      <c r="AF176" s="67"/>
      <c r="AH176" s="12"/>
      <c r="AQ176" s="67"/>
      <c r="AS176" s="12"/>
      <c r="AX176" s="67"/>
      <c r="AZ176" s="12"/>
      <c r="BI176" s="67"/>
      <c r="BK176" s="12"/>
      <c r="BS176" s="67"/>
      <c r="BU176" s="12"/>
      <c r="CB176" s="67"/>
      <c r="CD176" s="12"/>
    </row>
    <row r="177" spans="15:82">
      <c r="O177" s="12"/>
      <c r="V177" s="67"/>
      <c r="X177" s="12"/>
      <c r="AF177" s="67"/>
      <c r="AH177" s="12"/>
      <c r="AQ177" s="67"/>
      <c r="AS177" s="12"/>
      <c r="AX177" s="67"/>
      <c r="AZ177" s="12"/>
      <c r="BI177" s="67"/>
      <c r="BK177" s="12"/>
      <c r="BS177" s="67"/>
      <c r="BU177" s="12"/>
      <c r="CB177" s="67"/>
      <c r="CD177" s="12"/>
    </row>
    <row r="178" spans="15:82">
      <c r="O178" s="12"/>
      <c r="V178" s="67"/>
      <c r="X178" s="12"/>
      <c r="AF178" s="67"/>
      <c r="AH178" s="12"/>
      <c r="AQ178" s="67"/>
      <c r="AS178" s="12"/>
      <c r="AX178" s="67"/>
      <c r="AZ178" s="12"/>
      <c r="BI178" s="67"/>
      <c r="BK178" s="12"/>
      <c r="BS178" s="67"/>
      <c r="BU178" s="12"/>
      <c r="CB178" s="67"/>
      <c r="CD178" s="12"/>
    </row>
    <row r="179" spans="15:82">
      <c r="O179" s="12"/>
      <c r="V179" s="67"/>
      <c r="X179" s="12"/>
      <c r="AF179" s="67"/>
      <c r="AH179" s="12"/>
      <c r="AQ179" s="67"/>
      <c r="AS179" s="12"/>
      <c r="AX179" s="67"/>
      <c r="AZ179" s="12"/>
      <c r="BI179" s="67"/>
      <c r="BK179" s="12"/>
      <c r="BS179" s="67"/>
      <c r="BU179" s="12"/>
      <c r="CB179" s="67"/>
      <c r="CD179" s="12"/>
    </row>
    <row r="180" spans="15:82">
      <c r="O180" s="12"/>
      <c r="V180" s="67"/>
      <c r="X180" s="12"/>
      <c r="AF180" s="67"/>
      <c r="AH180" s="12"/>
      <c r="AQ180" s="67"/>
      <c r="AS180" s="12"/>
      <c r="AX180" s="67"/>
      <c r="AZ180" s="12"/>
      <c r="BI180" s="67"/>
      <c r="BK180" s="12"/>
      <c r="BS180" s="67"/>
      <c r="BU180" s="12"/>
      <c r="CB180" s="67"/>
      <c r="CD180" s="12"/>
    </row>
    <row r="181" spans="15:82">
      <c r="O181" s="12"/>
      <c r="V181" s="67"/>
      <c r="X181" s="12"/>
      <c r="AF181" s="67"/>
      <c r="AH181" s="12"/>
      <c r="AQ181" s="67"/>
      <c r="AS181" s="12"/>
      <c r="AX181" s="67"/>
      <c r="AZ181" s="12"/>
      <c r="BI181" s="67"/>
      <c r="BK181" s="12"/>
      <c r="BS181" s="67"/>
      <c r="BU181" s="12"/>
      <c r="CB181" s="67"/>
      <c r="CD181" s="12"/>
    </row>
    <row r="182" spans="15:82">
      <c r="O182" s="12"/>
      <c r="V182" s="67"/>
      <c r="X182" s="12"/>
      <c r="AF182" s="67"/>
      <c r="AH182" s="12"/>
      <c r="AQ182" s="67"/>
      <c r="AS182" s="12"/>
      <c r="AX182" s="67"/>
      <c r="AZ182" s="12"/>
      <c r="BI182" s="67"/>
      <c r="BK182" s="12"/>
      <c r="BS182" s="67"/>
      <c r="BU182" s="12"/>
      <c r="CB182" s="67"/>
      <c r="CD182" s="12"/>
    </row>
    <row r="183" spans="15:82">
      <c r="O183" s="12"/>
      <c r="V183" s="67"/>
      <c r="X183" s="12"/>
      <c r="AF183" s="67"/>
      <c r="AH183" s="12"/>
      <c r="AQ183" s="67"/>
      <c r="AS183" s="12"/>
      <c r="AX183" s="67"/>
      <c r="AZ183" s="12"/>
      <c r="BI183" s="67"/>
      <c r="BK183" s="12"/>
      <c r="BS183" s="67"/>
      <c r="BU183" s="12"/>
      <c r="CB183" s="67"/>
      <c r="CD183" s="12"/>
    </row>
    <row r="184" spans="15:82">
      <c r="O184" s="12"/>
      <c r="V184" s="67"/>
      <c r="X184" s="12"/>
      <c r="AF184" s="67"/>
      <c r="AH184" s="12"/>
      <c r="AQ184" s="67"/>
      <c r="AS184" s="12"/>
      <c r="AX184" s="67"/>
      <c r="AZ184" s="12"/>
      <c r="BI184" s="67"/>
      <c r="BK184" s="12"/>
      <c r="BS184" s="67"/>
      <c r="BU184" s="12"/>
      <c r="CB184" s="67"/>
      <c r="CD184" s="12"/>
    </row>
    <row r="185" spans="15:82">
      <c r="O185" s="12"/>
      <c r="V185" s="67"/>
      <c r="X185" s="12"/>
      <c r="AF185" s="67"/>
      <c r="AH185" s="12"/>
      <c r="AQ185" s="67"/>
      <c r="AS185" s="12"/>
      <c r="AX185" s="67"/>
      <c r="AZ185" s="12"/>
      <c r="BI185" s="67"/>
      <c r="BK185" s="12"/>
      <c r="BS185" s="67"/>
      <c r="BU185" s="12"/>
      <c r="CB185" s="67"/>
      <c r="CD185" s="12"/>
    </row>
    <row r="186" spans="15:82">
      <c r="O186" s="12"/>
      <c r="V186" s="67"/>
      <c r="X186" s="12"/>
      <c r="AF186" s="67"/>
      <c r="AH186" s="12"/>
      <c r="AQ186" s="67"/>
      <c r="AS186" s="12"/>
      <c r="AX186" s="67"/>
      <c r="AZ186" s="12"/>
      <c r="BI186" s="67"/>
      <c r="BK186" s="12"/>
      <c r="BS186" s="67"/>
      <c r="BU186" s="12"/>
      <c r="CB186" s="67"/>
      <c r="CD186" s="12"/>
    </row>
    <row r="187" spans="15:82">
      <c r="O187" s="12"/>
      <c r="V187" s="67"/>
      <c r="X187" s="12"/>
      <c r="AF187" s="67"/>
      <c r="AH187" s="12"/>
      <c r="AQ187" s="67"/>
      <c r="AS187" s="12"/>
      <c r="AX187" s="67"/>
      <c r="AZ187" s="12"/>
      <c r="BI187" s="67"/>
      <c r="BK187" s="12"/>
      <c r="BS187" s="67"/>
      <c r="BU187" s="12"/>
      <c r="CB187" s="67"/>
      <c r="CD187" s="12"/>
    </row>
    <row r="188" spans="15:82">
      <c r="O188" s="12"/>
      <c r="V188" s="67"/>
      <c r="X188" s="12"/>
      <c r="AF188" s="67"/>
      <c r="AH188" s="12"/>
      <c r="AQ188" s="67"/>
      <c r="AS188" s="12"/>
      <c r="AX188" s="67"/>
      <c r="AZ188" s="12"/>
      <c r="BI188" s="67"/>
      <c r="BK188" s="12"/>
      <c r="BS188" s="67"/>
      <c r="BU188" s="12"/>
      <c r="CB188" s="67"/>
      <c r="CD188" s="12"/>
    </row>
    <row r="189" spans="15:82">
      <c r="O189" s="12"/>
      <c r="V189" s="67"/>
      <c r="X189" s="12"/>
      <c r="AF189" s="67"/>
      <c r="AH189" s="12"/>
      <c r="AQ189" s="67"/>
      <c r="AS189" s="12"/>
      <c r="AX189" s="67"/>
      <c r="AZ189" s="12"/>
      <c r="BI189" s="67"/>
      <c r="BK189" s="12"/>
      <c r="BS189" s="67"/>
      <c r="BU189" s="12"/>
      <c r="CB189" s="67"/>
      <c r="CD189" s="12"/>
    </row>
    <row r="190" spans="15:82">
      <c r="O190" s="12"/>
      <c r="V190" s="67"/>
      <c r="X190" s="12"/>
      <c r="AF190" s="67"/>
      <c r="AH190" s="12"/>
      <c r="AQ190" s="67"/>
      <c r="AS190" s="12"/>
      <c r="AX190" s="67"/>
      <c r="AZ190" s="12"/>
      <c r="BI190" s="67"/>
      <c r="BK190" s="12"/>
      <c r="BS190" s="67"/>
      <c r="BU190" s="12"/>
      <c r="CB190" s="67"/>
      <c r="CD190" s="12"/>
    </row>
    <row r="191" spans="15:82">
      <c r="O191" s="12"/>
      <c r="V191" s="67"/>
      <c r="X191" s="12"/>
      <c r="AF191" s="67"/>
      <c r="AH191" s="12"/>
      <c r="AQ191" s="67"/>
      <c r="AS191" s="12"/>
      <c r="AX191" s="67"/>
      <c r="AZ191" s="12"/>
      <c r="BI191" s="67"/>
      <c r="BK191" s="12"/>
      <c r="BS191" s="67"/>
      <c r="BU191" s="12"/>
      <c r="CB191" s="67"/>
      <c r="CD191" s="12"/>
    </row>
    <row r="192" spans="15:82">
      <c r="O192" s="12"/>
      <c r="V192" s="67"/>
      <c r="X192" s="12"/>
      <c r="AF192" s="67"/>
      <c r="AH192" s="12"/>
      <c r="AQ192" s="67"/>
      <c r="AS192" s="12"/>
      <c r="AX192" s="67"/>
      <c r="AZ192" s="12"/>
      <c r="BI192" s="67"/>
      <c r="BK192" s="12"/>
      <c r="BS192" s="67"/>
      <c r="BU192" s="12"/>
      <c r="CB192" s="67"/>
      <c r="CD192" s="12"/>
    </row>
    <row r="193" spans="15:82">
      <c r="O193" s="12"/>
      <c r="V193" s="67"/>
      <c r="X193" s="12"/>
      <c r="AF193" s="67"/>
      <c r="AH193" s="12"/>
      <c r="AQ193" s="67"/>
      <c r="AS193" s="12"/>
      <c r="AX193" s="67"/>
      <c r="AZ193" s="12"/>
      <c r="BI193" s="67"/>
      <c r="BK193" s="12"/>
      <c r="BS193" s="67"/>
      <c r="BU193" s="12"/>
      <c r="CB193" s="67"/>
      <c r="CD193" s="12"/>
    </row>
    <row r="194" spans="15:82">
      <c r="O194" s="12"/>
      <c r="V194" s="67"/>
      <c r="X194" s="12"/>
      <c r="AF194" s="67"/>
      <c r="AH194" s="12"/>
      <c r="AQ194" s="67"/>
      <c r="AS194" s="12"/>
      <c r="AX194" s="67"/>
      <c r="AZ194" s="12"/>
      <c r="BI194" s="67"/>
      <c r="BK194" s="12"/>
      <c r="BS194" s="67"/>
      <c r="BU194" s="12"/>
      <c r="CB194" s="67"/>
      <c r="CD194" s="12"/>
    </row>
    <row r="195" spans="15:82">
      <c r="O195" s="12"/>
      <c r="V195" s="67"/>
      <c r="X195" s="12"/>
      <c r="AF195" s="67"/>
      <c r="AH195" s="12"/>
      <c r="AQ195" s="67"/>
      <c r="AS195" s="12"/>
      <c r="AX195" s="67"/>
      <c r="AZ195" s="12"/>
      <c r="BI195" s="67"/>
      <c r="BK195" s="12"/>
      <c r="BS195" s="67"/>
      <c r="BU195" s="12"/>
      <c r="CB195" s="67"/>
      <c r="CD195" s="12"/>
    </row>
    <row r="196" spans="15:82">
      <c r="O196" s="12"/>
      <c r="V196" s="67"/>
      <c r="X196" s="12"/>
      <c r="AF196" s="67"/>
      <c r="AH196" s="12"/>
      <c r="AQ196" s="67"/>
      <c r="AS196" s="12"/>
      <c r="AX196" s="67"/>
      <c r="AZ196" s="12"/>
      <c r="BI196" s="67"/>
      <c r="BK196" s="12"/>
      <c r="BS196" s="67"/>
      <c r="BU196" s="12"/>
      <c r="CB196" s="67"/>
      <c r="CD196" s="12"/>
    </row>
    <row r="197" spans="15:82">
      <c r="O197" s="12"/>
      <c r="V197" s="67"/>
      <c r="X197" s="12"/>
      <c r="AF197" s="67"/>
      <c r="AH197" s="12"/>
      <c r="AQ197" s="67"/>
      <c r="AS197" s="12"/>
      <c r="AX197" s="67"/>
      <c r="AZ197" s="12"/>
      <c r="BI197" s="67"/>
      <c r="BK197" s="12"/>
      <c r="BS197" s="67"/>
      <c r="BU197" s="12"/>
      <c r="CB197" s="67"/>
      <c r="CD197" s="12"/>
    </row>
    <row r="198" spans="15:82">
      <c r="O198" s="12"/>
      <c r="V198" s="67"/>
      <c r="X198" s="12"/>
      <c r="AF198" s="67"/>
      <c r="AH198" s="12"/>
      <c r="AQ198" s="67"/>
      <c r="AS198" s="12"/>
      <c r="AX198" s="67"/>
      <c r="AZ198" s="12"/>
      <c r="BI198" s="67"/>
      <c r="BK198" s="12"/>
      <c r="BS198" s="67"/>
      <c r="BU198" s="12"/>
      <c r="CB198" s="67"/>
      <c r="CD198" s="12"/>
    </row>
    <row r="199" spans="15:82">
      <c r="O199" s="12"/>
      <c r="V199" s="67"/>
      <c r="X199" s="12"/>
      <c r="AF199" s="67"/>
      <c r="AH199" s="12"/>
      <c r="AQ199" s="67"/>
      <c r="AS199" s="12"/>
      <c r="AX199" s="67"/>
      <c r="AZ199" s="12"/>
      <c r="BI199" s="67"/>
      <c r="BK199" s="12"/>
      <c r="BS199" s="67"/>
      <c r="BU199" s="12"/>
      <c r="CB199" s="67"/>
      <c r="CD199" s="12"/>
    </row>
    <row r="200" spans="15:82">
      <c r="O200" s="12"/>
      <c r="V200" s="67"/>
      <c r="X200" s="12"/>
      <c r="AF200" s="67"/>
      <c r="AH200" s="12"/>
      <c r="AQ200" s="67"/>
      <c r="AS200" s="12"/>
      <c r="AX200" s="67"/>
      <c r="AZ200" s="12"/>
      <c r="BI200" s="67"/>
      <c r="BK200" s="12"/>
      <c r="BS200" s="67"/>
      <c r="BU200" s="12"/>
      <c r="CB200" s="67"/>
      <c r="CD200" s="12"/>
    </row>
    <row r="201" spans="15:82">
      <c r="O201" s="12"/>
      <c r="V201" s="67"/>
      <c r="X201" s="12"/>
      <c r="AF201" s="67"/>
      <c r="AH201" s="12"/>
      <c r="AQ201" s="67"/>
      <c r="AS201" s="12"/>
      <c r="AX201" s="67"/>
      <c r="AZ201" s="12"/>
      <c r="BI201" s="67"/>
      <c r="BK201" s="12"/>
      <c r="BS201" s="67"/>
      <c r="BU201" s="12"/>
      <c r="CB201" s="67"/>
      <c r="CD201" s="12"/>
    </row>
    <row r="202" spans="15:82">
      <c r="V202" s="67"/>
      <c r="AF202" s="67"/>
      <c r="AH202" s="12"/>
      <c r="AQ202" s="67"/>
      <c r="AX202" s="67"/>
      <c r="BI202" s="67"/>
      <c r="BS202" s="67"/>
      <c r="CB202" s="67"/>
    </row>
    <row r="203" spans="15:82">
      <c r="O203" s="77"/>
      <c r="V203" s="67"/>
      <c r="X203" s="77"/>
      <c r="AF203" s="67"/>
      <c r="AH203" s="77"/>
      <c r="AI203" s="65"/>
      <c r="AJ203" s="65"/>
      <c r="AK203" s="13"/>
      <c r="AL203" s="13"/>
      <c r="AM203" s="13"/>
      <c r="AQ203" s="67"/>
      <c r="AS203" s="77"/>
      <c r="AX203" s="67"/>
      <c r="AZ203" s="77"/>
      <c r="BI203" s="67"/>
      <c r="BK203" s="77"/>
      <c r="BS203" s="67"/>
      <c r="BU203" s="77"/>
      <c r="CB203" s="67"/>
      <c r="CD203" s="77"/>
    </row>
    <row r="204" spans="15:82">
      <c r="AH204" s="12"/>
      <c r="AI204" s="65"/>
      <c r="AJ204" s="65"/>
      <c r="AK204" s="13"/>
      <c r="AL204" s="13"/>
      <c r="AM204" s="13"/>
    </row>
    <row r="205" spans="15:82">
      <c r="AH205" s="12"/>
      <c r="AI205" s="65"/>
      <c r="AJ205" s="65"/>
      <c r="AK205" s="13"/>
      <c r="AL205" s="13"/>
      <c r="AM205" s="13"/>
    </row>
    <row r="206" spans="15:82">
      <c r="AH206" s="12"/>
      <c r="AI206" s="65"/>
      <c r="AJ206" s="65"/>
      <c r="AK206" s="13"/>
      <c r="AL206" s="13"/>
      <c r="AM206" s="13"/>
    </row>
    <row r="207" spans="15:82">
      <c r="AH207" s="12"/>
      <c r="AI207" s="65"/>
      <c r="AJ207" s="65"/>
      <c r="AK207" s="13"/>
      <c r="AL207" s="13"/>
      <c r="AM207" s="13"/>
    </row>
    <row r="208" spans="15:82">
      <c r="AH208" s="12"/>
      <c r="AI208" s="65"/>
      <c r="AJ208" s="65"/>
      <c r="AK208" s="13"/>
      <c r="AL208" s="13"/>
      <c r="AM208" s="13"/>
    </row>
    <row r="209" spans="34:39">
      <c r="AH209" s="12"/>
      <c r="AI209" s="65"/>
      <c r="AJ209" s="65"/>
      <c r="AK209" s="13"/>
      <c r="AL209" s="13"/>
      <c r="AM209" s="13"/>
    </row>
    <row r="210" spans="34:39">
      <c r="AH210" s="12"/>
      <c r="AI210" s="65"/>
      <c r="AJ210" s="65"/>
      <c r="AK210" s="13"/>
      <c r="AL210" s="13"/>
      <c r="AM210" s="13"/>
    </row>
    <row r="211" spans="34:39">
      <c r="AH211" s="12"/>
      <c r="AI211" s="65"/>
      <c r="AJ211" s="65"/>
      <c r="AK211" s="13"/>
      <c r="AL211" s="13"/>
      <c r="AM211" s="13"/>
    </row>
    <row r="212" spans="34:39">
      <c r="AH212" s="12"/>
      <c r="AI212" s="65"/>
      <c r="AJ212" s="65"/>
      <c r="AK212" s="13"/>
      <c r="AL212" s="13"/>
      <c r="AM212" s="13"/>
    </row>
  </sheetData>
  <sheetProtection password="E8FD" sheet="1" objects="1" scenarios="1"/>
  <mergeCells count="14">
    <mergeCell ref="G2:L2"/>
    <mergeCell ref="C36:F36"/>
    <mergeCell ref="H36:K36"/>
    <mergeCell ref="BT36:CA36"/>
    <mergeCell ref="CC36:CK36"/>
    <mergeCell ref="AY36:BH36"/>
    <mergeCell ref="BJ36:BR36"/>
    <mergeCell ref="AG36:AP36"/>
    <mergeCell ref="AR36:AW36"/>
    <mergeCell ref="C16:D16"/>
    <mergeCell ref="H18:I18"/>
    <mergeCell ref="K18:L18"/>
    <mergeCell ref="N36:U36"/>
    <mergeCell ref="W36:AE36"/>
  </mergeCells>
  <phoneticPr fontId="1" type="noConversion"/>
  <hyperlinks>
    <hyperlink ref="D3" r:id="rId1"/>
  </hyperlinks>
  <pageMargins left="0.78740157499999996" right="0.78740157499999996" top="0.984251969" bottom="0.984251969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IBF-RECHNER-NACH-HULL</vt:lpstr>
      <vt:lpstr>Tabelle1</vt:lpstr>
    </vt:vector>
  </TitlesOfParts>
  <Company>U.L.B.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Farber</dc:creator>
  <cp:lastModifiedBy>Max Lüscher</cp:lastModifiedBy>
  <cp:lastPrinted>2000-12-28T14:56:51Z</cp:lastPrinted>
  <dcterms:created xsi:type="dcterms:W3CDTF">2000-11-27T09:17:59Z</dcterms:created>
  <dcterms:modified xsi:type="dcterms:W3CDTF">2024-11-27T16:26:51Z</dcterms:modified>
</cp:coreProperties>
</file>