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24795" windowHeight="15585" activeTab="1"/>
  </bookViews>
  <sheets>
    <sheet name="VORFÄLLIGKEIT-FALL-A" sheetId="1" r:id="rId1"/>
    <sheet name="VORFÄLLIGKEIT-FALL-B" sheetId="6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5" i="6" l="1"/>
  <c r="C22" i="6"/>
  <c r="C23" i="6" s="1"/>
  <c r="C21" i="6"/>
  <c r="F16" i="6"/>
  <c r="F15" i="6"/>
  <c r="F18" i="6" s="1"/>
  <c r="C15" i="6"/>
  <c r="C18" i="6" s="1"/>
  <c r="F10" i="6"/>
  <c r="F17" i="6" l="1"/>
  <c r="C17" i="6"/>
  <c r="C27" i="6" s="1"/>
  <c r="C24" i="6" l="1"/>
  <c r="C26" i="6" s="1"/>
  <c r="C29" i="6" s="1"/>
  <c r="C22" i="1" l="1"/>
  <c r="C23" i="1" s="1"/>
  <c r="C15" i="1" l="1"/>
  <c r="C25" i="1" l="1"/>
  <c r="C21" i="1"/>
  <c r="F15" i="1"/>
  <c r="F18" i="1" s="1"/>
  <c r="C18" i="1"/>
  <c r="F10" i="1"/>
  <c r="F16" i="1"/>
  <c r="F17" i="1" l="1"/>
  <c r="C17" i="1"/>
  <c r="C27" i="1" s="1"/>
  <c r="C24" i="1" l="1"/>
  <c r="C26" i="1" s="1"/>
  <c r="C29" i="1" s="1"/>
</calcChain>
</file>

<file path=xl/sharedStrings.xml><?xml version="1.0" encoding="utf-8"?>
<sst xmlns="http://schemas.openxmlformats.org/spreadsheetml/2006/main" count="70" uniqueCount="30">
  <si>
    <t>Eckdaten der Festhypothek</t>
  </si>
  <si>
    <t>Darlehensbetrag</t>
  </si>
  <si>
    <t>Kundenmarge</t>
  </si>
  <si>
    <t>Refinanzierungssatz</t>
  </si>
  <si>
    <t>Vorfälligkeit: vorzeitiger Ausstieg am</t>
  </si>
  <si>
    <t>Fälligkeit: ordentlicher Ablauf am</t>
  </si>
  <si>
    <t>Anzahl Zinstermine pro Jahr</t>
  </si>
  <si>
    <t>Zinsbetrag pro Zinstermin</t>
  </si>
  <si>
    <t>Vorfälligkeitsentschädigung</t>
  </si>
  <si>
    <t>von Festhypotheken</t>
  </si>
  <si>
    <t>www.ibf-chur.ch; max.luescher@ibf-chur.ch</t>
  </si>
  <si>
    <t>Feldstrasse 41, 7205 Zizers</t>
  </si>
  <si>
    <t>Anzahl Zinsperioden</t>
  </si>
  <si>
    <t>Vorfälligkeitsentschädigung netto</t>
  </si>
  <si>
    <t>Letzter Zinstermin</t>
  </si>
  <si>
    <t>Vorfälligkeitsentschädigung brutto</t>
  </si>
  <si>
    <t>Nennwert der ordentlichen Festhypothek</t>
  </si>
  <si>
    <t>Aufgelaufener Zins seit letztem Zinstermin</t>
  </si>
  <si>
    <t>Umtriebskosten</t>
  </si>
  <si>
    <t>Vorlaufzeit für aufgelaufenen Zins</t>
  </si>
  <si>
    <t>Restlaufzeit der Festhypothek</t>
  </si>
  <si>
    <t>Barwert der ordentlichen Festhypothek</t>
  </si>
  <si>
    <r>
      <rPr>
        <b/>
        <sz val="14"/>
        <color theme="5" tint="-0.249977111117893"/>
        <rFont val="Frutiger 55"/>
        <family val="2"/>
      </rPr>
      <t>i</t>
    </r>
    <r>
      <rPr>
        <sz val="14"/>
        <rFont val="Frutiger 45"/>
        <family val="2"/>
      </rPr>
      <t xml:space="preserve">nstitut für </t>
    </r>
    <r>
      <rPr>
        <b/>
        <sz val="14"/>
        <color theme="5" tint="-0.249977111117893"/>
        <rFont val="Frutiger 55"/>
        <family val="2"/>
      </rPr>
      <t>b</t>
    </r>
    <r>
      <rPr>
        <sz val="14"/>
        <rFont val="Frutiger 45"/>
        <family val="2"/>
      </rPr>
      <t xml:space="preserve">anken und </t>
    </r>
    <r>
      <rPr>
        <b/>
        <sz val="14"/>
        <color theme="5" tint="-0.249977111117893"/>
        <rFont val="Frutiger 55"/>
        <family val="2"/>
      </rPr>
      <t>f</t>
    </r>
    <r>
      <rPr>
        <sz val="14"/>
        <rFont val="Frutiger 45"/>
        <family val="2"/>
      </rPr>
      <t>inanzplanung</t>
    </r>
  </si>
  <si>
    <t>Eingabefelder</t>
  </si>
  <si>
    <t>Eckdaten für den Ausstieg aus der Festhypothek</t>
  </si>
  <si>
    <t>Hypothekarzinssatz</t>
  </si>
  <si>
    <t>Periodenzinssatz</t>
  </si>
  <si>
    <t>Anlagezinssatz</t>
  </si>
  <si>
    <t>Risiko- und Verwaltungskosten</t>
  </si>
  <si>
    <t>Anlagezinsssatz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</si>
</sst>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%"/>
  </numFmts>
  <fonts count="36" x14ac:knownFonts="1">
    <font>
      <sz val="10"/>
      <name val="Arial"/>
    </font>
    <font>
      <b/>
      <sz val="11"/>
      <name val="Frutiger 45"/>
      <family val="2"/>
    </font>
    <font>
      <sz val="11"/>
      <name val="Frutiger 45"/>
      <family val="2"/>
    </font>
    <font>
      <sz val="10"/>
      <name val="Frutiger 45"/>
      <family val="2"/>
    </font>
    <font>
      <b/>
      <sz val="11"/>
      <name val="Frutiger 55"/>
      <family val="2"/>
    </font>
    <font>
      <b/>
      <sz val="10"/>
      <name val="Frutiger 45"/>
      <family val="2"/>
    </font>
    <font>
      <sz val="14"/>
      <name val="Frutiger 45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Frutiger 45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4"/>
      <color indexed="16"/>
      <name val="Frutiger 55"/>
      <family val="2"/>
    </font>
    <font>
      <b/>
      <sz val="11"/>
      <color indexed="9"/>
      <name val="Frutiger 45"/>
      <family val="2"/>
    </font>
    <font>
      <b/>
      <sz val="11"/>
      <color indexed="9"/>
      <name val="Frutiger 55"/>
      <family val="2"/>
    </font>
    <font>
      <b/>
      <sz val="14"/>
      <color theme="5" tint="-0.249977111117893"/>
      <name val="Frutiger 55"/>
      <family val="2"/>
    </font>
    <font>
      <b/>
      <sz val="11"/>
      <color theme="5" tint="-0.249977111117893"/>
      <name val="Frutiger 45"/>
      <family val="2"/>
    </font>
    <font>
      <b/>
      <sz val="10"/>
      <color theme="1"/>
      <name val="Frutiger 45"/>
      <family val="2"/>
    </font>
    <font>
      <b/>
      <sz val="10"/>
      <color indexed="23"/>
      <name val="Frutiger 45"/>
      <family val="2"/>
    </font>
    <font>
      <b/>
      <sz val="11"/>
      <color theme="1"/>
      <name val="Frutiger 55"/>
      <family val="2"/>
    </font>
    <font>
      <b/>
      <sz val="11"/>
      <color theme="6" tint="-0.249977111117893"/>
      <name val="Frutiger 45"/>
      <family val="2"/>
    </font>
    <font>
      <b/>
      <sz val="11"/>
      <color theme="5" tint="-0.249977111117893"/>
      <name val="Frutiger 55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3" fillId="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21" borderId="0" applyNumberFormat="0" applyBorder="0" applyAlignment="0" applyProtection="0"/>
    <xf numFmtId="0" fontId="12" fillId="22" borderId="4" applyNumberFormat="0" applyFont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23" borderId="9" applyNumberFormat="0" applyAlignment="0" applyProtection="0"/>
  </cellStyleXfs>
  <cellXfs count="38">
    <xf numFmtId="0" fontId="0" fillId="0" borderId="0" xfId="0"/>
    <xf numFmtId="0" fontId="3" fillId="25" borderId="0" xfId="0" applyFont="1" applyFill="1" applyAlignment="1" applyProtection="1">
      <alignment vertical="center"/>
      <protection hidden="1"/>
    </xf>
    <xf numFmtId="0" fontId="5" fillId="25" borderId="0" xfId="0" applyFont="1" applyFill="1" applyAlignment="1" applyProtection="1">
      <alignment vertical="center"/>
      <protection hidden="1"/>
    </xf>
    <xf numFmtId="0" fontId="3" fillId="25" borderId="0" xfId="0" applyFont="1" applyFill="1" applyAlignment="1">
      <alignment vertical="center"/>
    </xf>
    <xf numFmtId="0" fontId="26" fillId="25" borderId="0" xfId="0" applyFont="1" applyFill="1" applyAlignment="1" applyProtection="1">
      <alignment vertical="center"/>
      <protection hidden="1"/>
    </xf>
    <xf numFmtId="0" fontId="2" fillId="25" borderId="0" xfId="0" applyFont="1" applyFill="1" applyAlignment="1" applyProtection="1">
      <alignment vertical="center"/>
      <protection hidden="1"/>
    </xf>
    <xf numFmtId="0" fontId="4" fillId="25" borderId="0" xfId="0" applyFont="1" applyFill="1" applyAlignment="1" applyProtection="1">
      <alignment vertical="center"/>
      <protection hidden="1"/>
    </xf>
    <xf numFmtId="0" fontId="1" fillId="25" borderId="0" xfId="0" applyFont="1" applyFill="1" applyAlignment="1" applyProtection="1">
      <alignment vertical="center"/>
      <protection hidden="1"/>
    </xf>
    <xf numFmtId="0" fontId="2" fillId="25" borderId="0" xfId="0" applyFont="1" applyFill="1" applyAlignment="1">
      <alignment vertical="center"/>
    </xf>
    <xf numFmtId="4" fontId="4" fillId="27" borderId="12" xfId="0" applyNumberFormat="1" applyFont="1" applyFill="1" applyBorder="1" applyAlignment="1" applyProtection="1">
      <alignment vertical="center"/>
      <protection locked="0"/>
    </xf>
    <xf numFmtId="14" fontId="4" fillId="27" borderId="11" xfId="0" applyNumberFormat="1" applyFont="1" applyFill="1" applyBorder="1" applyAlignment="1" applyProtection="1">
      <alignment vertical="center"/>
      <protection locked="0"/>
    </xf>
    <xf numFmtId="14" fontId="4" fillId="25" borderId="11" xfId="0" applyNumberFormat="1" applyFont="1" applyFill="1" applyBorder="1" applyAlignment="1" applyProtection="1">
      <alignment vertical="center"/>
      <protection hidden="1"/>
    </xf>
    <xf numFmtId="10" fontId="4" fillId="27" borderId="11" xfId="0" applyNumberFormat="1" applyFont="1" applyFill="1" applyBorder="1" applyAlignment="1" applyProtection="1">
      <alignment vertical="center"/>
      <protection locked="0"/>
    </xf>
    <xf numFmtId="1" fontId="4" fillId="27" borderId="11" xfId="0" applyNumberFormat="1" applyFont="1" applyFill="1" applyBorder="1" applyAlignment="1" applyProtection="1">
      <alignment vertical="center"/>
      <protection locked="0"/>
    </xf>
    <xf numFmtId="0" fontId="4" fillId="25" borderId="0" xfId="0" applyFont="1" applyFill="1" applyAlignment="1" applyProtection="1">
      <alignment horizontal="right" vertical="center"/>
      <protection hidden="1"/>
    </xf>
    <xf numFmtId="4" fontId="27" fillId="25" borderId="0" xfId="0" applyNumberFormat="1" applyFont="1" applyFill="1" applyAlignment="1" applyProtection="1">
      <alignment vertical="center"/>
      <protection hidden="1"/>
    </xf>
    <xf numFmtId="4" fontId="1" fillId="25" borderId="0" xfId="0" applyNumberFormat="1" applyFont="1" applyFill="1" applyAlignment="1" applyProtection="1">
      <alignment vertical="center"/>
      <protection hidden="1"/>
    </xf>
    <xf numFmtId="4" fontId="28" fillId="26" borderId="11" xfId="0" applyNumberFormat="1" applyFont="1" applyFill="1" applyBorder="1" applyAlignment="1" applyProtection="1">
      <alignment vertical="center"/>
      <protection hidden="1"/>
    </xf>
    <xf numFmtId="4" fontId="4" fillId="27" borderId="11" xfId="0" applyNumberFormat="1" applyFont="1" applyFill="1" applyBorder="1" applyAlignment="1" applyProtection="1">
      <alignment vertical="center"/>
      <protection locked="0"/>
    </xf>
    <xf numFmtId="0" fontId="30" fillId="25" borderId="0" xfId="0" applyFont="1" applyFill="1" applyAlignment="1" applyProtection="1">
      <alignment vertical="center"/>
      <protection hidden="1"/>
    </xf>
    <xf numFmtId="4" fontId="28" fillId="26" borderId="10" xfId="0" applyNumberFormat="1" applyFont="1" applyFill="1" applyBorder="1" applyAlignment="1" applyProtection="1">
      <alignment vertical="center"/>
      <protection hidden="1"/>
    </xf>
    <xf numFmtId="0" fontId="3" fillId="25" borderId="0" xfId="0" applyFont="1" applyFill="1" applyAlignment="1" applyProtection="1">
      <alignment vertical="center"/>
    </xf>
    <xf numFmtId="0" fontId="5" fillId="25" borderId="0" xfId="0" applyFont="1" applyFill="1" applyAlignment="1" applyProtection="1">
      <alignment vertical="center"/>
    </xf>
    <xf numFmtId="0" fontId="5" fillId="25" borderId="0" xfId="0" applyFont="1" applyFill="1" applyAlignment="1">
      <alignment vertical="center"/>
    </xf>
    <xf numFmtId="0" fontId="0" fillId="25" borderId="0" xfId="0" applyFill="1" applyAlignment="1">
      <alignment vertical="center"/>
    </xf>
    <xf numFmtId="0" fontId="31" fillId="24" borderId="0" xfId="0" applyFont="1" applyFill="1" applyAlignment="1">
      <alignment horizontal="right" vertical="center"/>
    </xf>
    <xf numFmtId="0" fontId="32" fillId="25" borderId="0" xfId="0" applyFont="1" applyFill="1" applyAlignment="1">
      <alignment vertical="center"/>
    </xf>
    <xf numFmtId="165" fontId="4" fillId="28" borderId="11" xfId="0" applyNumberFormat="1" applyFont="1" applyFill="1" applyBorder="1" applyAlignment="1" applyProtection="1">
      <alignment vertical="center"/>
      <protection hidden="1"/>
    </xf>
    <xf numFmtId="4" fontId="4" fillId="28" borderId="11" xfId="0" applyNumberFormat="1" applyFont="1" applyFill="1" applyBorder="1" applyAlignment="1" applyProtection="1">
      <alignment vertical="center"/>
      <protection hidden="1"/>
    </xf>
    <xf numFmtId="164" fontId="4" fillId="28" borderId="12" xfId="0" applyNumberFormat="1" applyFont="1" applyFill="1" applyBorder="1" applyAlignment="1" applyProtection="1">
      <alignment vertical="center"/>
      <protection hidden="1"/>
    </xf>
    <xf numFmtId="164" fontId="4" fillId="28" borderId="11" xfId="0" applyNumberFormat="1" applyFont="1" applyFill="1" applyBorder="1" applyAlignment="1" applyProtection="1">
      <alignment vertical="center"/>
      <protection hidden="1"/>
    </xf>
    <xf numFmtId="165" fontId="4" fillId="29" borderId="11" xfId="0" applyNumberFormat="1" applyFont="1" applyFill="1" applyBorder="1" applyAlignment="1" applyProtection="1">
      <alignment vertical="center"/>
      <protection hidden="1"/>
    </xf>
    <xf numFmtId="1" fontId="4" fillId="29" borderId="11" xfId="0" applyNumberFormat="1" applyFont="1" applyFill="1" applyBorder="1" applyAlignment="1" applyProtection="1">
      <alignment vertical="center"/>
      <protection hidden="1"/>
    </xf>
    <xf numFmtId="4" fontId="4" fillId="29" borderId="11" xfId="0" applyNumberFormat="1" applyFont="1" applyFill="1" applyBorder="1" applyAlignment="1" applyProtection="1">
      <alignment vertical="center"/>
      <protection hidden="1"/>
    </xf>
    <xf numFmtId="165" fontId="4" fillId="29" borderId="10" xfId="0" applyNumberFormat="1" applyFont="1" applyFill="1" applyBorder="1" applyAlignment="1" applyProtection="1">
      <alignment vertical="center"/>
      <protection hidden="1"/>
    </xf>
    <xf numFmtId="4" fontId="33" fillId="29" borderId="12" xfId="0" applyNumberFormat="1" applyFont="1" applyFill="1" applyBorder="1" applyAlignment="1" applyProtection="1">
      <alignment vertical="center"/>
      <protection hidden="1"/>
    </xf>
    <xf numFmtId="0" fontId="34" fillId="25" borderId="0" xfId="0" applyFont="1" applyFill="1" applyAlignment="1" applyProtection="1">
      <alignment vertical="center"/>
      <protection hidden="1"/>
    </xf>
    <xf numFmtId="0" fontId="35" fillId="25" borderId="0" xfId="0" applyFont="1" applyFill="1" applyAlignment="1" applyProtection="1">
      <alignment vertical="center"/>
      <protection hidden="1"/>
    </xf>
  </cellXfs>
  <cellStyles count="4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8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sqref="A1:G30"/>
    </sheetView>
  </sheetViews>
  <sheetFormatPr baseColWidth="10" defaultRowHeight="12.75" x14ac:dyDescent="0.2"/>
  <cols>
    <col min="1" max="1" width="2.7109375" style="3" customWidth="1"/>
    <col min="2" max="2" width="47.7109375" style="3" customWidth="1"/>
    <col min="3" max="3" width="14.7109375" style="23" customWidth="1"/>
    <col min="4" max="4" width="5.7109375" style="3" customWidth="1"/>
    <col min="5" max="5" width="47.7109375" style="3" customWidth="1"/>
    <col min="6" max="6" width="14.7109375" style="3" customWidth="1"/>
    <col min="7" max="7" width="2.7109375" style="3" customWidth="1"/>
    <col min="8" max="16384" width="11.42578125" style="3"/>
  </cols>
  <sheetData>
    <row r="1" spans="1:7" ht="8.1" customHeight="1" x14ac:dyDescent="0.2">
      <c r="A1" s="1"/>
      <c r="B1" s="1"/>
      <c r="C1" s="2"/>
      <c r="D1" s="1"/>
      <c r="E1" s="1"/>
      <c r="F1" s="1"/>
      <c r="G1" s="1"/>
    </row>
    <row r="2" spans="1:7" ht="19.5" x14ac:dyDescent="0.2">
      <c r="A2" s="1"/>
      <c r="B2" s="4" t="s">
        <v>22</v>
      </c>
      <c r="C2" s="24"/>
      <c r="D2" s="24"/>
      <c r="E2" s="24"/>
      <c r="F2" s="24"/>
      <c r="G2" s="1"/>
    </row>
    <row r="3" spans="1:7" x14ac:dyDescent="0.2">
      <c r="A3" s="1"/>
      <c r="B3" s="1" t="s">
        <v>10</v>
      </c>
      <c r="C3" s="24"/>
      <c r="D3" s="24"/>
      <c r="E3" s="26"/>
      <c r="F3" s="24"/>
      <c r="G3" s="1"/>
    </row>
    <row r="4" spans="1:7" x14ac:dyDescent="0.2">
      <c r="A4" s="1"/>
      <c r="B4" s="1" t="s">
        <v>11</v>
      </c>
      <c r="C4" s="24"/>
      <c r="D4" s="24"/>
      <c r="E4" s="24"/>
      <c r="F4" s="24"/>
      <c r="G4" s="1"/>
    </row>
    <row r="5" spans="1:7" x14ac:dyDescent="0.2">
      <c r="A5" s="1"/>
      <c r="B5" s="1"/>
      <c r="C5" s="2"/>
      <c r="D5" s="1"/>
      <c r="E5" s="1"/>
      <c r="F5" s="1"/>
      <c r="G5" s="1"/>
    </row>
    <row r="6" spans="1:7" s="8" customFormat="1" ht="14.25" x14ac:dyDescent="0.2">
      <c r="A6" s="5"/>
      <c r="B6" s="37" t="s">
        <v>8</v>
      </c>
      <c r="C6" s="7"/>
      <c r="D6" s="5"/>
      <c r="E6" s="5"/>
      <c r="F6" s="5"/>
      <c r="G6" s="5"/>
    </row>
    <row r="7" spans="1:7" ht="14.25" x14ac:dyDescent="0.2">
      <c r="A7" s="1"/>
      <c r="B7" s="37" t="s">
        <v>9</v>
      </c>
      <c r="C7" s="25" t="s">
        <v>23</v>
      </c>
      <c r="D7" s="1"/>
      <c r="E7" s="1"/>
      <c r="F7" s="1"/>
      <c r="G7" s="1"/>
    </row>
    <row r="8" spans="1:7" x14ac:dyDescent="0.2">
      <c r="A8" s="1"/>
      <c r="B8" s="1"/>
      <c r="C8" s="2"/>
      <c r="D8" s="1"/>
      <c r="E8" s="1"/>
      <c r="F8" s="1"/>
      <c r="G8" s="1"/>
    </row>
    <row r="9" spans="1:7" ht="17.100000000000001" customHeight="1" x14ac:dyDescent="0.2">
      <c r="A9" s="1"/>
      <c r="B9" s="36" t="s">
        <v>0</v>
      </c>
      <c r="C9" s="7"/>
      <c r="D9" s="1"/>
      <c r="E9" s="19" t="s">
        <v>24</v>
      </c>
      <c r="F9" s="7"/>
      <c r="G9" s="1"/>
    </row>
    <row r="10" spans="1:7" ht="17.100000000000001" customHeight="1" x14ac:dyDescent="0.2">
      <c r="A10" s="1"/>
      <c r="B10" s="5" t="s">
        <v>1</v>
      </c>
      <c r="C10" s="9">
        <v>250000</v>
      </c>
      <c r="D10" s="1"/>
      <c r="E10" s="5" t="s">
        <v>1</v>
      </c>
      <c r="F10" s="35">
        <f>C10</f>
        <v>250000</v>
      </c>
      <c r="G10" s="1"/>
    </row>
    <row r="11" spans="1:7" ht="17.100000000000001" customHeight="1" x14ac:dyDescent="0.2">
      <c r="A11" s="1"/>
      <c r="B11" s="5" t="s">
        <v>5</v>
      </c>
      <c r="C11" s="10">
        <v>45595</v>
      </c>
      <c r="D11" s="1"/>
      <c r="E11" s="5" t="s">
        <v>4</v>
      </c>
      <c r="F11" s="10">
        <v>44499</v>
      </c>
      <c r="G11" s="1"/>
    </row>
    <row r="12" spans="1:7" ht="17.100000000000001" customHeight="1" x14ac:dyDescent="0.2">
      <c r="A12" s="1"/>
      <c r="B12" s="5"/>
      <c r="C12" s="11"/>
      <c r="D12" s="1"/>
      <c r="E12" s="5" t="s">
        <v>14</v>
      </c>
      <c r="F12" s="10">
        <v>44469</v>
      </c>
      <c r="G12" s="1"/>
    </row>
    <row r="13" spans="1:7" ht="17.100000000000001" customHeight="1" x14ac:dyDescent="0.2">
      <c r="A13" s="1"/>
      <c r="B13" s="5" t="s">
        <v>3</v>
      </c>
      <c r="C13" s="12">
        <v>1.2500000000000001E-2</v>
      </c>
      <c r="D13" s="1"/>
      <c r="E13" s="7" t="s">
        <v>27</v>
      </c>
      <c r="F13" s="12">
        <v>0.01</v>
      </c>
      <c r="G13" s="1"/>
    </row>
    <row r="14" spans="1:7" ht="17.100000000000001" customHeight="1" x14ac:dyDescent="0.2">
      <c r="A14" s="1"/>
      <c r="B14" s="5" t="s">
        <v>2</v>
      </c>
      <c r="C14" s="12">
        <v>7.4999999999999997E-3</v>
      </c>
      <c r="D14" s="1"/>
      <c r="E14" s="5" t="s">
        <v>28</v>
      </c>
      <c r="F14" s="12">
        <v>0</v>
      </c>
      <c r="G14" s="1"/>
    </row>
    <row r="15" spans="1:7" ht="17.100000000000001" customHeight="1" x14ac:dyDescent="0.2">
      <c r="A15" s="1"/>
      <c r="B15" s="7" t="s">
        <v>25</v>
      </c>
      <c r="C15" s="27">
        <f>SUM(C13:C14)</f>
        <v>0.02</v>
      </c>
      <c r="D15" s="1"/>
      <c r="E15" s="7" t="s">
        <v>29</v>
      </c>
      <c r="F15" s="31">
        <f>SUM(F13:F14)</f>
        <v>0.01</v>
      </c>
      <c r="G15" s="1"/>
    </row>
    <row r="16" spans="1:7" ht="17.100000000000001" customHeight="1" x14ac:dyDescent="0.2">
      <c r="A16" s="1"/>
      <c r="B16" s="5" t="s">
        <v>6</v>
      </c>
      <c r="C16" s="13">
        <v>4</v>
      </c>
      <c r="D16" s="1"/>
      <c r="E16" s="5" t="s">
        <v>6</v>
      </c>
      <c r="F16" s="32">
        <f>$C$16</f>
        <v>4</v>
      </c>
      <c r="G16" s="1"/>
    </row>
    <row r="17" spans="1:7" ht="17.100000000000001" customHeight="1" x14ac:dyDescent="0.2">
      <c r="A17" s="1"/>
      <c r="B17" s="5" t="s">
        <v>7</v>
      </c>
      <c r="C17" s="28">
        <f>(C15*C10)/C16</f>
        <v>1250</v>
      </c>
      <c r="D17" s="1"/>
      <c r="E17" s="5" t="s">
        <v>7</v>
      </c>
      <c r="F17" s="33">
        <f>(F15*F10)/F16</f>
        <v>625</v>
      </c>
      <c r="G17" s="1"/>
    </row>
    <row r="18" spans="1:7" ht="17.100000000000001" customHeight="1" x14ac:dyDescent="0.2">
      <c r="A18" s="1"/>
      <c r="B18" s="7" t="s">
        <v>26</v>
      </c>
      <c r="C18" s="27">
        <f>C15/C16</f>
        <v>5.0000000000000001E-3</v>
      </c>
      <c r="D18" s="1"/>
      <c r="E18" s="7" t="s">
        <v>26</v>
      </c>
      <c r="F18" s="34">
        <f>F15/F16</f>
        <v>2.5000000000000001E-3</v>
      </c>
      <c r="G18" s="1"/>
    </row>
    <row r="19" spans="1:7" ht="17.100000000000001" customHeight="1" x14ac:dyDescent="0.2">
      <c r="A19" s="1"/>
      <c r="B19" s="5"/>
      <c r="C19" s="6"/>
      <c r="D19" s="1"/>
      <c r="E19" s="5"/>
      <c r="F19" s="5"/>
      <c r="G19" s="1"/>
    </row>
    <row r="20" spans="1:7" ht="17.100000000000001" customHeight="1" x14ac:dyDescent="0.2">
      <c r="A20" s="1"/>
      <c r="B20" s="7" t="s">
        <v>8</v>
      </c>
      <c r="C20" s="14"/>
      <c r="D20" s="1"/>
      <c r="E20" s="5"/>
      <c r="F20" s="5"/>
      <c r="G20" s="1"/>
    </row>
    <row r="21" spans="1:7" ht="17.100000000000001" customHeight="1" x14ac:dyDescent="0.2">
      <c r="A21" s="1"/>
      <c r="B21" s="5" t="s">
        <v>19</v>
      </c>
      <c r="C21" s="29">
        <f>YEARFRAC(F12,F11)</f>
        <v>8.3333333333333329E-2</v>
      </c>
      <c r="D21" s="1"/>
      <c r="E21" s="5"/>
      <c r="F21" s="5"/>
      <c r="G21" s="1"/>
    </row>
    <row r="22" spans="1:7" ht="17.100000000000001" customHeight="1" x14ac:dyDescent="0.2">
      <c r="A22" s="1"/>
      <c r="B22" s="5" t="s">
        <v>20</v>
      </c>
      <c r="C22" s="30">
        <f>YEARFRAC(F11,C11)</f>
        <v>3</v>
      </c>
      <c r="D22" s="1"/>
      <c r="E22" s="5"/>
      <c r="F22" s="5"/>
      <c r="G22" s="1"/>
    </row>
    <row r="23" spans="1:7" ht="17.100000000000001" customHeight="1" x14ac:dyDescent="0.2">
      <c r="A23" s="1"/>
      <c r="B23" s="5" t="s">
        <v>12</v>
      </c>
      <c r="C23" s="30">
        <f>C16*C22</f>
        <v>12</v>
      </c>
      <c r="D23" s="1"/>
      <c r="E23" s="15"/>
      <c r="F23" s="5"/>
      <c r="G23" s="1"/>
    </row>
    <row r="24" spans="1:7" ht="17.100000000000001" customHeight="1" x14ac:dyDescent="0.2">
      <c r="A24" s="1"/>
      <c r="B24" s="7" t="s">
        <v>21</v>
      </c>
      <c r="C24" s="28">
        <f>(((((1+$F$18)^$C$23)-1)/($F$18*((1+$F$18)^$C$23)))*$C$17)+($C$10/(1+$F$18)^$C$23)</f>
        <v>257379.53365081182</v>
      </c>
      <c r="D24" s="1"/>
      <c r="E24" s="5"/>
      <c r="F24" s="5"/>
      <c r="G24" s="1"/>
    </row>
    <row r="25" spans="1:7" ht="17.100000000000001" customHeight="1" x14ac:dyDescent="0.2">
      <c r="A25" s="1"/>
      <c r="B25" s="5" t="s">
        <v>16</v>
      </c>
      <c r="C25" s="28">
        <f>C10</f>
        <v>250000</v>
      </c>
      <c r="D25" s="1"/>
      <c r="E25" s="16"/>
      <c r="F25" s="5"/>
      <c r="G25" s="1"/>
    </row>
    <row r="26" spans="1:7" ht="17.100000000000001" customHeight="1" x14ac:dyDescent="0.2">
      <c r="A26" s="1"/>
      <c r="B26" s="7" t="s">
        <v>13</v>
      </c>
      <c r="C26" s="17">
        <f>C24-C25</f>
        <v>7379.5336508118198</v>
      </c>
      <c r="D26" s="1"/>
      <c r="E26" s="5"/>
      <c r="F26" s="5"/>
      <c r="G26" s="1"/>
    </row>
    <row r="27" spans="1:7" ht="17.100000000000001" customHeight="1" x14ac:dyDescent="0.2">
      <c r="A27" s="1"/>
      <c r="B27" s="7" t="s">
        <v>17</v>
      </c>
      <c r="C27" s="17">
        <f>$C$21*($C17*$C$16)</f>
        <v>416.66666666666663</v>
      </c>
      <c r="D27" s="1"/>
      <c r="E27" s="5"/>
      <c r="F27" s="5"/>
      <c r="G27" s="1"/>
    </row>
    <row r="28" spans="1:7" ht="17.100000000000001" customHeight="1" x14ac:dyDescent="0.2">
      <c r="A28" s="1"/>
      <c r="B28" s="7" t="s">
        <v>18</v>
      </c>
      <c r="C28" s="18">
        <v>500</v>
      </c>
      <c r="D28" s="1"/>
      <c r="E28" s="5"/>
      <c r="F28" s="5"/>
      <c r="G28" s="1"/>
    </row>
    <row r="29" spans="1:7" ht="14.25" x14ac:dyDescent="0.2">
      <c r="A29" s="1"/>
      <c r="B29" s="19" t="s">
        <v>15</v>
      </c>
      <c r="C29" s="20">
        <f>SUM(C26:C28)</f>
        <v>8296.2003174784877</v>
      </c>
      <c r="D29" s="1"/>
      <c r="E29" s="1"/>
      <c r="F29" s="1"/>
      <c r="G29" s="1"/>
    </row>
    <row r="30" spans="1:7" ht="8.1" customHeight="1" x14ac:dyDescent="0.2">
      <c r="A30" s="1"/>
      <c r="B30" s="1"/>
      <c r="C30" s="2"/>
      <c r="D30" s="1"/>
      <c r="E30" s="1"/>
      <c r="F30" s="1"/>
      <c r="G30" s="1"/>
    </row>
    <row r="31" spans="1:7" x14ac:dyDescent="0.2">
      <c r="A31" s="21"/>
      <c r="B31" s="21"/>
      <c r="C31" s="22"/>
      <c r="D31" s="21"/>
      <c r="E31" s="21"/>
      <c r="F31" s="21"/>
      <c r="G31" s="21"/>
    </row>
  </sheetData>
  <phoneticPr fontId="7" type="noConversion"/>
  <pageMargins left="0.51181102362204722" right="0.51181102362204722" top="0.6692913385826772" bottom="0.669291338582677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K5" sqref="K5"/>
    </sheetView>
  </sheetViews>
  <sheetFormatPr baseColWidth="10" defaultRowHeight="12.75" x14ac:dyDescent="0.2"/>
  <cols>
    <col min="1" max="1" width="2.7109375" style="3" customWidth="1"/>
    <col min="2" max="2" width="47.7109375" style="3" customWidth="1"/>
    <col min="3" max="3" width="14.7109375" style="23" customWidth="1"/>
    <col min="4" max="4" width="5.7109375" style="3" customWidth="1"/>
    <col min="5" max="5" width="47.7109375" style="3" customWidth="1"/>
    <col min="6" max="6" width="14.7109375" style="3" customWidth="1"/>
    <col min="7" max="7" width="2.7109375" style="3" customWidth="1"/>
    <col min="8" max="16384" width="11.42578125" style="3"/>
  </cols>
  <sheetData>
    <row r="1" spans="1:7" ht="8.1" customHeight="1" x14ac:dyDescent="0.2">
      <c r="A1" s="1"/>
      <c r="B1" s="1"/>
      <c r="C1" s="2"/>
      <c r="D1" s="1"/>
      <c r="E1" s="1"/>
      <c r="F1" s="1"/>
      <c r="G1" s="1"/>
    </row>
    <row r="2" spans="1:7" ht="19.5" x14ac:dyDescent="0.2">
      <c r="A2" s="1"/>
      <c r="B2" s="4" t="s">
        <v>22</v>
      </c>
      <c r="C2" s="24"/>
      <c r="D2" s="24"/>
      <c r="E2" s="24"/>
      <c r="F2" s="24"/>
      <c r="G2" s="1"/>
    </row>
    <row r="3" spans="1:7" x14ac:dyDescent="0.2">
      <c r="A3" s="1"/>
      <c r="B3" s="1" t="s">
        <v>10</v>
      </c>
      <c r="C3" s="24"/>
      <c r="D3" s="24"/>
      <c r="E3" s="26"/>
      <c r="F3" s="24"/>
      <c r="G3" s="1"/>
    </row>
    <row r="4" spans="1:7" x14ac:dyDescent="0.2">
      <c r="A4" s="1"/>
      <c r="B4" s="1" t="s">
        <v>11</v>
      </c>
      <c r="C4" s="24"/>
      <c r="D4" s="24"/>
      <c r="E4" s="24"/>
      <c r="F4" s="24"/>
      <c r="G4" s="1"/>
    </row>
    <row r="5" spans="1:7" x14ac:dyDescent="0.2">
      <c r="A5" s="1"/>
      <c r="B5" s="1"/>
      <c r="C5" s="2"/>
      <c r="D5" s="1"/>
      <c r="E5" s="1"/>
      <c r="F5" s="1"/>
      <c r="G5" s="1"/>
    </row>
    <row r="6" spans="1:7" s="8" customFormat="1" ht="14.25" x14ac:dyDescent="0.2">
      <c r="A6" s="5"/>
      <c r="B6" s="37" t="s">
        <v>8</v>
      </c>
      <c r="C6" s="7"/>
      <c r="D6" s="5"/>
      <c r="E6" s="5"/>
      <c r="F6" s="5"/>
      <c r="G6" s="5"/>
    </row>
    <row r="7" spans="1:7" ht="14.25" x14ac:dyDescent="0.2">
      <c r="A7" s="1"/>
      <c r="B7" s="37" t="s">
        <v>9</v>
      </c>
      <c r="C7" s="25" t="s">
        <v>23</v>
      </c>
      <c r="D7" s="1"/>
      <c r="E7" s="1"/>
      <c r="F7" s="1"/>
      <c r="G7" s="1"/>
    </row>
    <row r="8" spans="1:7" x14ac:dyDescent="0.2">
      <c r="A8" s="1"/>
      <c r="B8" s="1"/>
      <c r="C8" s="2"/>
      <c r="D8" s="1"/>
      <c r="E8" s="1"/>
      <c r="F8" s="1"/>
      <c r="G8" s="1"/>
    </row>
    <row r="9" spans="1:7" ht="17.100000000000001" customHeight="1" x14ac:dyDescent="0.2">
      <c r="A9" s="1"/>
      <c r="B9" s="36" t="s">
        <v>0</v>
      </c>
      <c r="C9" s="7"/>
      <c r="D9" s="1"/>
      <c r="E9" s="19" t="s">
        <v>24</v>
      </c>
      <c r="F9" s="7"/>
      <c r="G9" s="1"/>
    </row>
    <row r="10" spans="1:7" ht="17.100000000000001" customHeight="1" x14ac:dyDescent="0.2">
      <c r="A10" s="1"/>
      <c r="B10" s="5" t="s">
        <v>1</v>
      </c>
      <c r="C10" s="9">
        <v>250000</v>
      </c>
      <c r="D10" s="1"/>
      <c r="E10" s="5" t="s">
        <v>1</v>
      </c>
      <c r="F10" s="35">
        <f>C10</f>
        <v>250000</v>
      </c>
      <c r="G10" s="1"/>
    </row>
    <row r="11" spans="1:7" ht="17.100000000000001" customHeight="1" x14ac:dyDescent="0.2">
      <c r="A11" s="1"/>
      <c r="B11" s="5" t="s">
        <v>5</v>
      </c>
      <c r="C11" s="10">
        <v>45595</v>
      </c>
      <c r="D11" s="1"/>
      <c r="E11" s="5" t="s">
        <v>4</v>
      </c>
      <c r="F11" s="10">
        <v>44499</v>
      </c>
      <c r="G11" s="1"/>
    </row>
    <row r="12" spans="1:7" ht="17.100000000000001" customHeight="1" x14ac:dyDescent="0.2">
      <c r="A12" s="1"/>
      <c r="B12" s="5"/>
      <c r="C12" s="11"/>
      <c r="D12" s="1"/>
      <c r="E12" s="5" t="s">
        <v>14</v>
      </c>
      <c r="F12" s="10">
        <v>44469</v>
      </c>
      <c r="G12" s="1"/>
    </row>
    <row r="13" spans="1:7" ht="17.100000000000001" customHeight="1" x14ac:dyDescent="0.2">
      <c r="A13" s="1"/>
      <c r="B13" s="5" t="s">
        <v>3</v>
      </c>
      <c r="C13" s="12">
        <v>1.2500000000000001E-2</v>
      </c>
      <c r="D13" s="1"/>
      <c r="E13" s="7" t="s">
        <v>27</v>
      </c>
      <c r="F13" s="12">
        <v>2.75E-2</v>
      </c>
      <c r="G13" s="1"/>
    </row>
    <row r="14" spans="1:7" ht="17.100000000000001" customHeight="1" x14ac:dyDescent="0.2">
      <c r="A14" s="1"/>
      <c r="B14" s="5" t="s">
        <v>2</v>
      </c>
      <c r="C14" s="12">
        <v>7.4999999999999997E-3</v>
      </c>
      <c r="D14" s="1"/>
      <c r="E14" s="5" t="s">
        <v>28</v>
      </c>
      <c r="F14" s="12">
        <v>0</v>
      </c>
      <c r="G14" s="1"/>
    </row>
    <row r="15" spans="1:7" ht="17.100000000000001" customHeight="1" x14ac:dyDescent="0.2">
      <c r="A15" s="1"/>
      <c r="B15" s="7" t="s">
        <v>25</v>
      </c>
      <c r="C15" s="27">
        <f>SUM(C13:C14)</f>
        <v>0.02</v>
      </c>
      <c r="D15" s="1"/>
      <c r="E15" s="7" t="s">
        <v>29</v>
      </c>
      <c r="F15" s="31">
        <f>SUM(F13:F14)</f>
        <v>2.75E-2</v>
      </c>
      <c r="G15" s="1"/>
    </row>
    <row r="16" spans="1:7" ht="17.100000000000001" customHeight="1" x14ac:dyDescent="0.2">
      <c r="A16" s="1"/>
      <c r="B16" s="5" t="s">
        <v>6</v>
      </c>
      <c r="C16" s="13">
        <v>4</v>
      </c>
      <c r="D16" s="1"/>
      <c r="E16" s="5" t="s">
        <v>6</v>
      </c>
      <c r="F16" s="32">
        <f>$C$16</f>
        <v>4</v>
      </c>
      <c r="G16" s="1"/>
    </row>
    <row r="17" spans="1:7" ht="17.100000000000001" customHeight="1" x14ac:dyDescent="0.2">
      <c r="A17" s="1"/>
      <c r="B17" s="5" t="s">
        <v>7</v>
      </c>
      <c r="C17" s="28">
        <f>(C15*C10)/C16</f>
        <v>1250</v>
      </c>
      <c r="D17" s="1"/>
      <c r="E17" s="5" t="s">
        <v>7</v>
      </c>
      <c r="F17" s="33">
        <f>(F15*F10)/F16</f>
        <v>1718.75</v>
      </c>
      <c r="G17" s="1"/>
    </row>
    <row r="18" spans="1:7" ht="17.100000000000001" customHeight="1" x14ac:dyDescent="0.2">
      <c r="A18" s="1"/>
      <c r="B18" s="7" t="s">
        <v>26</v>
      </c>
      <c r="C18" s="27">
        <f>C15/C16</f>
        <v>5.0000000000000001E-3</v>
      </c>
      <c r="D18" s="1"/>
      <c r="E18" s="7" t="s">
        <v>26</v>
      </c>
      <c r="F18" s="34">
        <f>F15/F16</f>
        <v>6.875E-3</v>
      </c>
      <c r="G18" s="1"/>
    </row>
    <row r="19" spans="1:7" ht="17.100000000000001" customHeight="1" x14ac:dyDescent="0.2">
      <c r="A19" s="1"/>
      <c r="B19" s="5"/>
      <c r="C19" s="6"/>
      <c r="D19" s="1"/>
      <c r="E19" s="5"/>
      <c r="F19" s="5"/>
      <c r="G19" s="1"/>
    </row>
    <row r="20" spans="1:7" ht="17.100000000000001" customHeight="1" x14ac:dyDescent="0.2">
      <c r="A20" s="1"/>
      <c r="B20" s="7" t="s">
        <v>8</v>
      </c>
      <c r="C20" s="14"/>
      <c r="D20" s="1"/>
      <c r="E20" s="5"/>
      <c r="F20" s="5"/>
      <c r="G20" s="1"/>
    </row>
    <row r="21" spans="1:7" ht="17.100000000000001" customHeight="1" x14ac:dyDescent="0.2">
      <c r="A21" s="1"/>
      <c r="B21" s="5" t="s">
        <v>19</v>
      </c>
      <c r="C21" s="29">
        <f>YEARFRAC(F12,F11)</f>
        <v>8.3333333333333329E-2</v>
      </c>
      <c r="D21" s="1"/>
      <c r="E21" s="5"/>
      <c r="F21" s="5"/>
      <c r="G21" s="1"/>
    </row>
    <row r="22" spans="1:7" ht="17.100000000000001" customHeight="1" x14ac:dyDescent="0.2">
      <c r="A22" s="1"/>
      <c r="B22" s="5" t="s">
        <v>20</v>
      </c>
      <c r="C22" s="30">
        <f>YEARFRAC(F11,C11)</f>
        <v>3</v>
      </c>
      <c r="D22" s="1"/>
      <c r="E22" s="5"/>
      <c r="F22" s="5"/>
      <c r="G22" s="1"/>
    </row>
    <row r="23" spans="1:7" ht="17.100000000000001" customHeight="1" x14ac:dyDescent="0.2">
      <c r="A23" s="1"/>
      <c r="B23" s="5" t="s">
        <v>12</v>
      </c>
      <c r="C23" s="30">
        <f>C16*C22</f>
        <v>12</v>
      </c>
      <c r="D23" s="1"/>
      <c r="E23" s="15"/>
      <c r="F23" s="5"/>
      <c r="G23" s="1"/>
    </row>
    <row r="24" spans="1:7" ht="17.100000000000001" customHeight="1" x14ac:dyDescent="0.2">
      <c r="A24" s="1"/>
      <c r="B24" s="7" t="s">
        <v>21</v>
      </c>
      <c r="C24" s="28">
        <f>(((((1+$F$18)^$C$23)-1)/($F$18*((1+$F$18)^$C$23)))*$C$17)+($C$10/(1+$F$18)^$C$23)</f>
        <v>244618.50592156698</v>
      </c>
      <c r="D24" s="1"/>
      <c r="E24" s="5"/>
      <c r="F24" s="5"/>
      <c r="G24" s="1"/>
    </row>
    <row r="25" spans="1:7" ht="17.100000000000001" customHeight="1" x14ac:dyDescent="0.2">
      <c r="A25" s="1"/>
      <c r="B25" s="5" t="s">
        <v>16</v>
      </c>
      <c r="C25" s="28">
        <f>C10</f>
        <v>250000</v>
      </c>
      <c r="D25" s="1"/>
      <c r="E25" s="16"/>
      <c r="F25" s="5"/>
      <c r="G25" s="1"/>
    </row>
    <row r="26" spans="1:7" ht="17.100000000000001" customHeight="1" x14ac:dyDescent="0.2">
      <c r="A26" s="1"/>
      <c r="B26" s="7" t="s">
        <v>13</v>
      </c>
      <c r="C26" s="17">
        <f>C24-C25</f>
        <v>-5381.4940784330247</v>
      </c>
      <c r="D26" s="1"/>
      <c r="E26" s="5"/>
      <c r="F26" s="5"/>
      <c r="G26" s="1"/>
    </row>
    <row r="27" spans="1:7" ht="17.100000000000001" customHeight="1" x14ac:dyDescent="0.2">
      <c r="A27" s="1"/>
      <c r="B27" s="7" t="s">
        <v>17</v>
      </c>
      <c r="C27" s="17">
        <f>$C$21*($C17*$C$16)</f>
        <v>416.66666666666663</v>
      </c>
      <c r="D27" s="1"/>
      <c r="E27" s="5"/>
      <c r="F27" s="5"/>
      <c r="G27" s="1"/>
    </row>
    <row r="28" spans="1:7" ht="17.100000000000001" customHeight="1" x14ac:dyDescent="0.2">
      <c r="A28" s="1"/>
      <c r="B28" s="7" t="s">
        <v>18</v>
      </c>
      <c r="C28" s="18">
        <v>500</v>
      </c>
      <c r="D28" s="1"/>
      <c r="E28" s="5"/>
      <c r="F28" s="5"/>
      <c r="G28" s="1"/>
    </row>
    <row r="29" spans="1:7" ht="14.25" x14ac:dyDescent="0.2">
      <c r="A29" s="1"/>
      <c r="B29" s="19" t="s">
        <v>15</v>
      </c>
      <c r="C29" s="20">
        <f>SUM(C26:C28)</f>
        <v>-4464.8274117663577</v>
      </c>
      <c r="D29" s="1"/>
      <c r="E29" s="1"/>
      <c r="F29" s="1"/>
      <c r="G29" s="1"/>
    </row>
    <row r="30" spans="1:7" ht="8.1" customHeight="1" x14ac:dyDescent="0.2">
      <c r="A30" s="1"/>
      <c r="B30" s="1"/>
      <c r="C30" s="2"/>
      <c r="D30" s="1"/>
      <c r="E30" s="1"/>
      <c r="F30" s="1"/>
      <c r="G30" s="1"/>
    </row>
    <row r="31" spans="1:7" x14ac:dyDescent="0.2">
      <c r="A31" s="21"/>
      <c r="B31" s="21"/>
      <c r="C31" s="22"/>
      <c r="D31" s="21"/>
      <c r="E31" s="21"/>
      <c r="F31" s="21"/>
      <c r="G31" s="21"/>
    </row>
  </sheetData>
  <pageMargins left="0.51181102362204722" right="0.51181102362204722" top="0.6692913385826772" bottom="0.669291338582677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VORFÄLLIGKEIT-FALL-A</vt:lpstr>
      <vt:lpstr>VORFÄLLIGKEIT-FALL-B</vt:lpstr>
      <vt:lpstr>Tabelle3</vt:lpstr>
    </vt:vector>
  </TitlesOfParts>
  <Company>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Lüscher</dc:creator>
  <cp:lastModifiedBy>Max Lüscher</cp:lastModifiedBy>
  <cp:lastPrinted>2012-08-14T13:44:19Z</cp:lastPrinted>
  <dcterms:created xsi:type="dcterms:W3CDTF">2012-03-04T13:17:22Z</dcterms:created>
  <dcterms:modified xsi:type="dcterms:W3CDTF">2024-11-27T16:37:20Z</dcterms:modified>
</cp:coreProperties>
</file>